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Příprava staveb SPS\2023\--VZ--\Praha Zbraslav ON - oprava\zad. dok\oprava - byt+sazba\"/>
    </mc:Choice>
  </mc:AlternateContent>
  <bookViews>
    <workbookView xWindow="0" yWindow="0" windowWidth="28800" windowHeight="12345"/>
  </bookViews>
  <sheets>
    <sheet name="Rekapitulace stavby" sheetId="1" r:id="rId1"/>
    <sheet name="SO.01 - Oprava střechy" sheetId="2" r:id="rId2"/>
    <sheet name="SO.02 - Oprava vnějšího p..." sheetId="3" r:id="rId3"/>
    <sheet name="3.1 - Stavební část" sheetId="4" r:id="rId4"/>
    <sheet name="3.2 - ZTI" sheetId="5" r:id="rId5"/>
    <sheet name="3.3 - Zařízení vnitřních ..." sheetId="6" r:id="rId6"/>
    <sheet name="3.4 - Elektroinstalace" sheetId="7" r:id="rId7"/>
    <sheet name="SO.04 - Oprava provozních..." sheetId="8" r:id="rId8"/>
    <sheet name="SO.05 - Oprava elektroins..." sheetId="9" r:id="rId9"/>
    <sheet name="SO.06 - Oprava zpevněných..." sheetId="10" r:id="rId10"/>
    <sheet name="SO.07 - Demolice kůlen" sheetId="11" r:id="rId11"/>
    <sheet name="SO.08 - VRN" sheetId="12" r:id="rId12"/>
  </sheets>
  <definedNames>
    <definedName name="_xlnm._FilterDatabase" localSheetId="3" hidden="1">'3.1 - Stavební část'!$C$136:$K$519</definedName>
    <definedName name="_xlnm._FilterDatabase" localSheetId="4" hidden="1">'3.2 - ZTI'!$C$130:$K$212</definedName>
    <definedName name="_xlnm._FilterDatabase" localSheetId="5" hidden="1">'3.3 - Zařízení vnitřních ...'!$C$122:$K$141</definedName>
    <definedName name="_xlnm._FilterDatabase" localSheetId="6" hidden="1">'3.4 - Elektroinstalace'!$C$154:$K$252</definedName>
    <definedName name="_xlnm._FilterDatabase" localSheetId="1" hidden="1">'SO.01 - Oprava střechy'!$C$128:$K$293</definedName>
    <definedName name="_xlnm._FilterDatabase" localSheetId="2" hidden="1">'SO.02 - Oprava vnějšího p...'!$C$131:$K$455</definedName>
    <definedName name="_xlnm._FilterDatabase" localSheetId="7" hidden="1">'SO.04 - Oprava provozních...'!$C$123:$K$184</definedName>
    <definedName name="_xlnm._FilterDatabase" localSheetId="8" hidden="1">'SO.05 - Oprava elektroins...'!$C$149:$K$255</definedName>
    <definedName name="_xlnm._FilterDatabase" localSheetId="9" hidden="1">'SO.06 - Oprava zpevněných...'!$C$133:$K$283</definedName>
    <definedName name="_xlnm._FilterDatabase" localSheetId="10" hidden="1">'SO.07 - Demolice kůlen'!$C$123:$K$183</definedName>
    <definedName name="_xlnm._FilterDatabase" localSheetId="11" hidden="1">'SO.08 - VRN'!$C$120:$K$134</definedName>
    <definedName name="_xlnm.Print_Titles" localSheetId="3">'3.1 - Stavební část'!$136:$136</definedName>
    <definedName name="_xlnm.Print_Titles" localSheetId="4">'3.2 - ZTI'!$130:$130</definedName>
    <definedName name="_xlnm.Print_Titles" localSheetId="5">'3.3 - Zařízení vnitřních ...'!$122:$122</definedName>
    <definedName name="_xlnm.Print_Titles" localSheetId="6">'3.4 - Elektroinstalace'!$154:$154</definedName>
    <definedName name="_xlnm.Print_Titles" localSheetId="0">'Rekapitulace stavby'!$92:$92</definedName>
    <definedName name="_xlnm.Print_Titles" localSheetId="1">'SO.01 - Oprava střechy'!$128:$128</definedName>
    <definedName name="_xlnm.Print_Titles" localSheetId="2">'SO.02 - Oprava vnějšího p...'!$131:$131</definedName>
    <definedName name="_xlnm.Print_Titles" localSheetId="7">'SO.04 - Oprava provozních...'!$123:$123</definedName>
    <definedName name="_xlnm.Print_Titles" localSheetId="8">'SO.05 - Oprava elektroins...'!$149:$149</definedName>
    <definedName name="_xlnm.Print_Titles" localSheetId="9">'SO.06 - Oprava zpevněných...'!$133:$133</definedName>
    <definedName name="_xlnm.Print_Titles" localSheetId="10">'SO.07 - Demolice kůlen'!$123:$123</definedName>
    <definedName name="_xlnm.Print_Titles" localSheetId="11">'SO.08 - VRN'!$120:$120</definedName>
    <definedName name="_xlnm.Print_Area" localSheetId="3">'3.1 - Stavební část'!$C$4:$J$76,'3.1 - Stavební část'!$C$82:$J$116,'3.1 - Stavební část'!$C$122:$J$519</definedName>
    <definedName name="_xlnm.Print_Area" localSheetId="4">'3.2 - ZTI'!$C$4:$J$76,'3.2 - ZTI'!$C$82:$J$110,'3.2 - ZTI'!$C$116:$J$212</definedName>
    <definedName name="_xlnm.Print_Area" localSheetId="5">'3.3 - Zařízení vnitřních ...'!$C$4:$J$76,'3.3 - Zařízení vnitřních ...'!$C$82:$J$102,'3.3 - Zařízení vnitřních ...'!$C$108:$J$141</definedName>
    <definedName name="_xlnm.Print_Area" localSheetId="6">'3.4 - Elektroinstalace'!$C$4:$J$76,'3.4 - Elektroinstalace'!$C$82:$J$134,'3.4 - Elektroinstalace'!$C$140:$J$252</definedName>
    <definedName name="_xlnm.Print_Area" localSheetId="0">'Rekapitulace stavby'!$D$4:$AO$76,'Rekapitulace stavby'!$C$82:$AQ$107</definedName>
    <definedName name="_xlnm.Print_Area" localSheetId="1">'SO.01 - Oprava střechy'!$C$4:$J$76,'SO.01 - Oprava střechy'!$C$82:$J$110,'SO.01 - Oprava střechy'!$C$116:$J$293</definedName>
    <definedName name="_xlnm.Print_Area" localSheetId="2">'SO.02 - Oprava vnějšího p...'!$C$4:$J$76,'SO.02 - Oprava vnějšího p...'!$C$82:$J$113,'SO.02 - Oprava vnějšího p...'!$C$119:$J$455</definedName>
    <definedName name="_xlnm.Print_Area" localSheetId="7">'SO.04 - Oprava provozních...'!$C$4:$J$76,'SO.04 - Oprava provozních...'!$C$82:$J$105,'SO.04 - Oprava provozních...'!$C$111:$J$184</definedName>
    <definedName name="_xlnm.Print_Area" localSheetId="8">'SO.05 - Oprava elektroins...'!$C$4:$J$76,'SO.05 - Oprava elektroins...'!$C$82:$J$131,'SO.05 - Oprava elektroins...'!$C$137:$J$255</definedName>
    <definedName name="_xlnm.Print_Area" localSheetId="9">'SO.06 - Oprava zpevněných...'!$C$4:$J$76,'SO.06 - Oprava zpevněných...'!$C$82:$J$115,'SO.06 - Oprava zpevněných...'!$C$121:$J$283</definedName>
    <definedName name="_xlnm.Print_Area" localSheetId="10">'SO.07 - Demolice kůlen'!$C$4:$J$76,'SO.07 - Demolice kůlen'!$C$82:$J$105,'SO.07 - Demolice kůlen'!$C$111:$J$183</definedName>
    <definedName name="_xlnm.Print_Area" localSheetId="11">'SO.08 - VRN'!$C$4:$J$76,'SO.08 - VRN'!$C$82:$J$102,'SO.08 - VRN'!$C$108:$J$134</definedName>
  </definedNames>
  <calcPr calcId="162913"/>
</workbook>
</file>

<file path=xl/calcChain.xml><?xml version="1.0" encoding="utf-8"?>
<calcChain xmlns="http://schemas.openxmlformats.org/spreadsheetml/2006/main">
  <c r="J37" i="12" l="1"/>
  <c r="J36" i="12"/>
  <c r="AY106" i="1" s="1"/>
  <c r="J35" i="12"/>
  <c r="AX106" i="1"/>
  <c r="BI134" i="12"/>
  <c r="BH134" i="12"/>
  <c r="BG134" i="12"/>
  <c r="BF134" i="12"/>
  <c r="T134" i="12"/>
  <c r="R134" i="12"/>
  <c r="P134" i="12"/>
  <c r="BI133" i="12"/>
  <c r="BH133" i="12"/>
  <c r="BG133" i="12"/>
  <c r="BF133" i="12"/>
  <c r="T133" i="12"/>
  <c r="R133" i="12"/>
  <c r="P133" i="12"/>
  <c r="BI132" i="12"/>
  <c r="BH132" i="12"/>
  <c r="BG132" i="12"/>
  <c r="BF132" i="12"/>
  <c r="T132" i="12"/>
  <c r="R132" i="12"/>
  <c r="P132" i="12"/>
  <c r="BI130" i="12"/>
  <c r="BH130" i="12"/>
  <c r="BG130" i="12"/>
  <c r="BF130" i="12"/>
  <c r="T130" i="12"/>
  <c r="T129" i="12"/>
  <c r="R130" i="12"/>
  <c r="R129" i="12"/>
  <c r="P130" i="12"/>
  <c r="P129" i="12" s="1"/>
  <c r="BI127" i="12"/>
  <c r="BH127" i="12"/>
  <c r="BG127" i="12"/>
  <c r="BF127" i="12"/>
  <c r="T127" i="12"/>
  <c r="T126" i="12" s="1"/>
  <c r="R127" i="12"/>
  <c r="R126" i="12"/>
  <c r="P127" i="12"/>
  <c r="P126" i="12"/>
  <c r="BI124" i="12"/>
  <c r="BH124" i="12"/>
  <c r="BG124" i="12"/>
  <c r="BF124" i="12"/>
  <c r="T124" i="12"/>
  <c r="T123" i="12" s="1"/>
  <c r="R124" i="12"/>
  <c r="R123" i="12" s="1"/>
  <c r="P124" i="12"/>
  <c r="P123" i="12"/>
  <c r="J118" i="12"/>
  <c r="J117" i="12"/>
  <c r="F117" i="12"/>
  <c r="F115" i="12"/>
  <c r="E113" i="12"/>
  <c r="J92" i="12"/>
  <c r="J91" i="12"/>
  <c r="F91" i="12"/>
  <c r="F89" i="12"/>
  <c r="E87" i="12"/>
  <c r="J18" i="12"/>
  <c r="E18" i="12"/>
  <c r="F92" i="12" s="1"/>
  <c r="J17" i="12"/>
  <c r="J12" i="12"/>
  <c r="J115" i="12" s="1"/>
  <c r="E7" i="12"/>
  <c r="E111" i="12"/>
  <c r="J37" i="11"/>
  <c r="J36" i="11"/>
  <c r="AY105" i="1" s="1"/>
  <c r="J35" i="11"/>
  <c r="AX105" i="1" s="1"/>
  <c r="BI183" i="11"/>
  <c r="BH183" i="11"/>
  <c r="BG183" i="11"/>
  <c r="BF183" i="11"/>
  <c r="T183" i="11"/>
  <c r="T182" i="11"/>
  <c r="T181" i="11"/>
  <c r="R183" i="11"/>
  <c r="R182" i="11" s="1"/>
  <c r="R181" i="11" s="1"/>
  <c r="P183" i="11"/>
  <c r="P182" i="11" s="1"/>
  <c r="P181" i="11" s="1"/>
  <c r="BI176" i="11"/>
  <c r="BH176" i="11"/>
  <c r="BG176" i="11"/>
  <c r="BF176" i="11"/>
  <c r="T176" i="11"/>
  <c r="T175" i="11"/>
  <c r="T174" i="11" s="1"/>
  <c r="R176" i="11"/>
  <c r="R175" i="11"/>
  <c r="R174" i="11" s="1"/>
  <c r="P176" i="11"/>
  <c r="P175" i="11"/>
  <c r="P174" i="11" s="1"/>
  <c r="BI168" i="11"/>
  <c r="BH168" i="11"/>
  <c r="BG168" i="11"/>
  <c r="BF168" i="11"/>
  <c r="T168" i="11"/>
  <c r="R168" i="11"/>
  <c r="P168" i="11"/>
  <c r="BI167" i="11"/>
  <c r="BH167" i="11"/>
  <c r="BG167" i="11"/>
  <c r="BF167" i="11"/>
  <c r="T167" i="11"/>
  <c r="R167" i="11"/>
  <c r="P167" i="11"/>
  <c r="BI166" i="11"/>
  <c r="BH166" i="11"/>
  <c r="BG166" i="11"/>
  <c r="BF166" i="11"/>
  <c r="T166" i="11"/>
  <c r="R166" i="11"/>
  <c r="P166" i="11"/>
  <c r="BI165" i="11"/>
  <c r="BH165" i="11"/>
  <c r="BG165" i="11"/>
  <c r="BF165" i="11"/>
  <c r="T165" i="11"/>
  <c r="R165" i="11"/>
  <c r="P165" i="11"/>
  <c r="BI163" i="11"/>
  <c r="BH163" i="11"/>
  <c r="BG163" i="11"/>
  <c r="BF163" i="11"/>
  <c r="T163" i="11"/>
  <c r="R163" i="11"/>
  <c r="P163" i="11"/>
  <c r="BI162" i="11"/>
  <c r="BH162" i="11"/>
  <c r="BG162" i="11"/>
  <c r="BF162" i="11"/>
  <c r="T162" i="11"/>
  <c r="R162" i="11"/>
  <c r="P162" i="11"/>
  <c r="BI161" i="11"/>
  <c r="BH161" i="11"/>
  <c r="BG161" i="11"/>
  <c r="BF161" i="11"/>
  <c r="T161" i="11"/>
  <c r="R161" i="11"/>
  <c r="P161" i="11"/>
  <c r="BI155" i="11"/>
  <c r="BH155" i="11"/>
  <c r="BG155" i="11"/>
  <c r="BF155" i="11"/>
  <c r="T155" i="11"/>
  <c r="R155" i="11"/>
  <c r="P155" i="11"/>
  <c r="BI153" i="11"/>
  <c r="BH153" i="11"/>
  <c r="BG153" i="11"/>
  <c r="BF153" i="11"/>
  <c r="T153" i="11"/>
  <c r="R153" i="11"/>
  <c r="P153" i="11"/>
  <c r="BI149" i="11"/>
  <c r="BH149" i="11"/>
  <c r="BG149" i="11"/>
  <c r="BF149" i="11"/>
  <c r="T149" i="11"/>
  <c r="R149" i="11"/>
  <c r="P149" i="11"/>
  <c r="BI148" i="11"/>
  <c r="BH148" i="11"/>
  <c r="BG148" i="11"/>
  <c r="BF148" i="11"/>
  <c r="T148" i="11"/>
  <c r="R148" i="11"/>
  <c r="P148" i="11"/>
  <c r="BI142" i="11"/>
  <c r="BH142" i="11"/>
  <c r="BG142" i="11"/>
  <c r="BF142" i="11"/>
  <c r="T142" i="11"/>
  <c r="R142" i="11"/>
  <c r="P142" i="11"/>
  <c r="BI140" i="11"/>
  <c r="BH140" i="11"/>
  <c r="BG140" i="11"/>
  <c r="BF140" i="11"/>
  <c r="T140" i="11"/>
  <c r="R140" i="11"/>
  <c r="P140" i="11"/>
  <c r="BI139" i="11"/>
  <c r="BH139" i="11"/>
  <c r="BG139" i="11"/>
  <c r="BF139" i="11"/>
  <c r="T139" i="11"/>
  <c r="R139" i="11"/>
  <c r="P139" i="11"/>
  <c r="BI138" i="11"/>
  <c r="BH138" i="11"/>
  <c r="BG138" i="11"/>
  <c r="BF138" i="11"/>
  <c r="T138" i="11"/>
  <c r="R138" i="11"/>
  <c r="P138" i="11"/>
  <c r="BI136" i="11"/>
  <c r="BH136" i="11"/>
  <c r="BG136" i="11"/>
  <c r="BF136" i="11"/>
  <c r="T136" i="11"/>
  <c r="R136" i="11"/>
  <c r="P136" i="11"/>
  <c r="BI135" i="11"/>
  <c r="BH135" i="11"/>
  <c r="BG135" i="11"/>
  <c r="BF135" i="11"/>
  <c r="T135" i="11"/>
  <c r="R135" i="11"/>
  <c r="P135" i="11"/>
  <c r="BI130" i="11"/>
  <c r="BH130" i="11"/>
  <c r="BG130" i="11"/>
  <c r="BF130" i="11"/>
  <c r="T130" i="11"/>
  <c r="R130" i="11"/>
  <c r="P130" i="11"/>
  <c r="BI129" i="11"/>
  <c r="BH129" i="11"/>
  <c r="BG129" i="11"/>
  <c r="BF129" i="11"/>
  <c r="T129" i="11"/>
  <c r="R129" i="11"/>
  <c r="P129" i="11"/>
  <c r="BI128" i="11"/>
  <c r="BH128" i="11"/>
  <c r="BG128" i="11"/>
  <c r="BF128" i="11"/>
  <c r="T128" i="11"/>
  <c r="R128" i="11"/>
  <c r="P128" i="11"/>
  <c r="BI127" i="11"/>
  <c r="BH127" i="11"/>
  <c r="BG127" i="11"/>
  <c r="BF127" i="11"/>
  <c r="T127" i="11"/>
  <c r="R127" i="11"/>
  <c r="P127" i="11"/>
  <c r="J121" i="11"/>
  <c r="J120" i="11"/>
  <c r="F120" i="11"/>
  <c r="F118" i="11"/>
  <c r="E116" i="11"/>
  <c r="J92" i="11"/>
  <c r="J91" i="11"/>
  <c r="F91" i="11"/>
  <c r="F89" i="11"/>
  <c r="E87" i="11"/>
  <c r="J18" i="11"/>
  <c r="E18" i="11"/>
  <c r="F92" i="11" s="1"/>
  <c r="J17" i="11"/>
  <c r="J12" i="11"/>
  <c r="J89" i="11" s="1"/>
  <c r="E7" i="11"/>
  <c r="E114" i="11"/>
  <c r="J37" i="10"/>
  <c r="J36" i="10"/>
  <c r="AY104" i="1" s="1"/>
  <c r="J35" i="10"/>
  <c r="AX104" i="1" s="1"/>
  <c r="BI283" i="10"/>
  <c r="BH283" i="10"/>
  <c r="BG283" i="10"/>
  <c r="BF283" i="10"/>
  <c r="T283" i="10"/>
  <c r="T282" i="10"/>
  <c r="R283" i="10"/>
  <c r="R282" i="10" s="1"/>
  <c r="P283" i="10"/>
  <c r="P282" i="10" s="1"/>
  <c r="BI280" i="10"/>
  <c r="BH280" i="10"/>
  <c r="BG280" i="10"/>
  <c r="BF280" i="10"/>
  <c r="T280" i="10"/>
  <c r="R280" i="10"/>
  <c r="P280" i="10"/>
  <c r="BI276" i="10"/>
  <c r="BH276" i="10"/>
  <c r="BG276" i="10"/>
  <c r="BF276" i="10"/>
  <c r="T276" i="10"/>
  <c r="R276" i="10"/>
  <c r="P276" i="10"/>
  <c r="BI273" i="10"/>
  <c r="BH273" i="10"/>
  <c r="BG273" i="10"/>
  <c r="BF273" i="10"/>
  <c r="T273" i="10"/>
  <c r="R273" i="10"/>
  <c r="P273" i="10"/>
  <c r="BI272" i="10"/>
  <c r="BH272" i="10"/>
  <c r="BG272" i="10"/>
  <c r="BF272" i="10"/>
  <c r="T272" i="10"/>
  <c r="R272" i="10"/>
  <c r="P272" i="10"/>
  <c r="BI271" i="10"/>
  <c r="BH271" i="10"/>
  <c r="BG271" i="10"/>
  <c r="BF271" i="10"/>
  <c r="T271" i="10"/>
  <c r="R271" i="10"/>
  <c r="P271" i="10"/>
  <c r="BI270" i="10"/>
  <c r="BH270" i="10"/>
  <c r="BG270" i="10"/>
  <c r="BF270" i="10"/>
  <c r="T270" i="10"/>
  <c r="R270" i="10"/>
  <c r="P270" i="10"/>
  <c r="BI268" i="10"/>
  <c r="BH268" i="10"/>
  <c r="BG268" i="10"/>
  <c r="BF268" i="10"/>
  <c r="T268" i="10"/>
  <c r="R268" i="10"/>
  <c r="P268" i="10"/>
  <c r="BI266" i="10"/>
  <c r="BH266" i="10"/>
  <c r="BG266" i="10"/>
  <c r="BF266" i="10"/>
  <c r="T266" i="10"/>
  <c r="R266" i="10"/>
  <c r="P266" i="10"/>
  <c r="BI264" i="10"/>
  <c r="BH264" i="10"/>
  <c r="BG264" i="10"/>
  <c r="BF264" i="10"/>
  <c r="T264" i="10"/>
  <c r="R264" i="10"/>
  <c r="P264" i="10"/>
  <c r="BI263" i="10"/>
  <c r="BH263" i="10"/>
  <c r="BG263" i="10"/>
  <c r="BF263" i="10"/>
  <c r="T263" i="10"/>
  <c r="R263" i="10"/>
  <c r="P263" i="10"/>
  <c r="BI261" i="10"/>
  <c r="BH261" i="10"/>
  <c r="BG261" i="10"/>
  <c r="BF261" i="10"/>
  <c r="T261" i="10"/>
  <c r="R261" i="10"/>
  <c r="P261" i="10"/>
  <c r="BI260" i="10"/>
  <c r="BH260" i="10"/>
  <c r="BG260" i="10"/>
  <c r="BF260" i="10"/>
  <c r="T260" i="10"/>
  <c r="R260" i="10"/>
  <c r="P260" i="10"/>
  <c r="BI258" i="10"/>
  <c r="BH258" i="10"/>
  <c r="BG258" i="10"/>
  <c r="BF258" i="10"/>
  <c r="T258" i="10"/>
  <c r="R258" i="10"/>
  <c r="P258" i="10"/>
  <c r="BI255" i="10"/>
  <c r="BH255" i="10"/>
  <c r="BG255" i="10"/>
  <c r="BF255" i="10"/>
  <c r="T255" i="10"/>
  <c r="T254" i="10"/>
  <c r="R255" i="10"/>
  <c r="R254" i="10" s="1"/>
  <c r="P255" i="10"/>
  <c r="P254" i="10"/>
  <c r="BI253" i="10"/>
  <c r="BH253" i="10"/>
  <c r="BG253" i="10"/>
  <c r="BF253" i="10"/>
  <c r="T253" i="10"/>
  <c r="R253" i="10"/>
  <c r="P253" i="10"/>
  <c r="BI251" i="10"/>
  <c r="BH251" i="10"/>
  <c r="BG251" i="10"/>
  <c r="BF251" i="10"/>
  <c r="T251" i="10"/>
  <c r="R251" i="10"/>
  <c r="P251" i="10"/>
  <c r="BI250" i="10"/>
  <c r="BH250" i="10"/>
  <c r="BG250" i="10"/>
  <c r="BF250" i="10"/>
  <c r="T250" i="10"/>
  <c r="R250" i="10"/>
  <c r="P250" i="10"/>
  <c r="BI248" i="10"/>
  <c r="BH248" i="10"/>
  <c r="BG248" i="10"/>
  <c r="BF248" i="10"/>
  <c r="T248" i="10"/>
  <c r="T247" i="10"/>
  <c r="R248" i="10"/>
  <c r="R247" i="10" s="1"/>
  <c r="P248" i="10"/>
  <c r="P247" i="10" s="1"/>
  <c r="BI246" i="10"/>
  <c r="BH246" i="10"/>
  <c r="BG246" i="10"/>
  <c r="BF246" i="10"/>
  <c r="T246" i="10"/>
  <c r="R246" i="10"/>
  <c r="P246" i="10"/>
  <c r="BI245" i="10"/>
  <c r="BH245" i="10"/>
  <c r="BG245" i="10"/>
  <c r="BF245" i="10"/>
  <c r="T245" i="10"/>
  <c r="R245" i="10"/>
  <c r="P245" i="10"/>
  <c r="BI244" i="10"/>
  <c r="BH244" i="10"/>
  <c r="BG244" i="10"/>
  <c r="BF244" i="10"/>
  <c r="T244" i="10"/>
  <c r="R244" i="10"/>
  <c r="P244" i="10"/>
  <c r="BI242" i="10"/>
  <c r="BH242" i="10"/>
  <c r="BG242" i="10"/>
  <c r="BF242" i="10"/>
  <c r="T242" i="10"/>
  <c r="R242" i="10"/>
  <c r="P242" i="10"/>
  <c r="BI238" i="10"/>
  <c r="BH238" i="10"/>
  <c r="BG238" i="10"/>
  <c r="BF238" i="10"/>
  <c r="T238" i="10"/>
  <c r="R238" i="10"/>
  <c r="P238" i="10"/>
  <c r="BI236" i="10"/>
  <c r="BH236" i="10"/>
  <c r="BG236" i="10"/>
  <c r="BF236" i="10"/>
  <c r="T236" i="10"/>
  <c r="R236" i="10"/>
  <c r="P236" i="10"/>
  <c r="BI235" i="10"/>
  <c r="BH235" i="10"/>
  <c r="BG235" i="10"/>
  <c r="BF235" i="10"/>
  <c r="T235" i="10"/>
  <c r="R235" i="10"/>
  <c r="P235" i="10"/>
  <c r="BI233" i="10"/>
  <c r="BH233" i="10"/>
  <c r="BG233" i="10"/>
  <c r="BF233" i="10"/>
  <c r="T233" i="10"/>
  <c r="R233" i="10"/>
  <c r="P233" i="10"/>
  <c r="BI232" i="10"/>
  <c r="BH232" i="10"/>
  <c r="BG232" i="10"/>
  <c r="BF232" i="10"/>
  <c r="T232" i="10"/>
  <c r="R232" i="10"/>
  <c r="P232" i="10"/>
  <c r="BI227" i="10"/>
  <c r="BH227" i="10"/>
  <c r="BG227" i="10"/>
  <c r="BF227" i="10"/>
  <c r="T227" i="10"/>
  <c r="R227" i="10"/>
  <c r="P227" i="10"/>
  <c r="BI225" i="10"/>
  <c r="BH225" i="10"/>
  <c r="BG225" i="10"/>
  <c r="BF225" i="10"/>
  <c r="T225" i="10"/>
  <c r="R225" i="10"/>
  <c r="P225" i="10"/>
  <c r="BI224" i="10"/>
  <c r="BH224" i="10"/>
  <c r="BG224" i="10"/>
  <c r="BF224" i="10"/>
  <c r="T224" i="10"/>
  <c r="R224" i="10"/>
  <c r="P224" i="10"/>
  <c r="BI221" i="10"/>
  <c r="BH221" i="10"/>
  <c r="BG221" i="10"/>
  <c r="BF221" i="10"/>
  <c r="T221" i="10"/>
  <c r="R221" i="10"/>
  <c r="P221" i="10"/>
  <c r="BI218" i="10"/>
  <c r="BH218" i="10"/>
  <c r="BG218" i="10"/>
  <c r="BF218" i="10"/>
  <c r="T218" i="10"/>
  <c r="R218" i="10"/>
  <c r="P218" i="10"/>
  <c r="BI215" i="10"/>
  <c r="BH215" i="10"/>
  <c r="BG215" i="10"/>
  <c r="BF215" i="10"/>
  <c r="T215" i="10"/>
  <c r="R215" i="10"/>
  <c r="P215" i="10"/>
  <c r="BI211" i="10"/>
  <c r="BH211" i="10"/>
  <c r="BG211" i="10"/>
  <c r="BF211" i="10"/>
  <c r="T211" i="10"/>
  <c r="R211" i="10"/>
  <c r="P211" i="10"/>
  <c r="BI208" i="10"/>
  <c r="BH208" i="10"/>
  <c r="BG208" i="10"/>
  <c r="BF208" i="10"/>
  <c r="T208" i="10"/>
  <c r="R208" i="10"/>
  <c r="P208" i="10"/>
  <c r="BI205" i="10"/>
  <c r="BH205" i="10"/>
  <c r="BG205" i="10"/>
  <c r="BF205" i="10"/>
  <c r="T205" i="10"/>
  <c r="R205" i="10"/>
  <c r="P205" i="10"/>
  <c r="BI203" i="10"/>
  <c r="BH203" i="10"/>
  <c r="BG203" i="10"/>
  <c r="BF203" i="10"/>
  <c r="T203" i="10"/>
  <c r="R203" i="10"/>
  <c r="P203" i="10"/>
  <c r="BI201" i="10"/>
  <c r="BH201" i="10"/>
  <c r="BG201" i="10"/>
  <c r="BF201" i="10"/>
  <c r="T201" i="10"/>
  <c r="R201" i="10"/>
  <c r="P201" i="10"/>
  <c r="BI193" i="10"/>
  <c r="BH193" i="10"/>
  <c r="BG193" i="10"/>
  <c r="BF193" i="10"/>
  <c r="T193" i="10"/>
  <c r="R193" i="10"/>
  <c r="P193" i="10"/>
  <c r="BI192" i="10"/>
  <c r="BH192" i="10"/>
  <c r="BG192" i="10"/>
  <c r="BF192" i="10"/>
  <c r="T192" i="10"/>
  <c r="R192" i="10"/>
  <c r="P192" i="10"/>
  <c r="BI188" i="10"/>
  <c r="BH188" i="10"/>
  <c r="BG188" i="10"/>
  <c r="BF188" i="10"/>
  <c r="T188" i="10"/>
  <c r="R188" i="10"/>
  <c r="P188" i="10"/>
  <c r="BI186" i="10"/>
  <c r="BH186" i="10"/>
  <c r="BG186" i="10"/>
  <c r="BF186" i="10"/>
  <c r="T186" i="10"/>
  <c r="R186" i="10"/>
  <c r="P186" i="10"/>
  <c r="BI185" i="10"/>
  <c r="BH185" i="10"/>
  <c r="BG185" i="10"/>
  <c r="BF185" i="10"/>
  <c r="T185" i="10"/>
  <c r="R185" i="10"/>
  <c r="P185" i="10"/>
  <c r="BI182" i="10"/>
  <c r="BH182" i="10"/>
  <c r="BG182" i="10"/>
  <c r="BF182" i="10"/>
  <c r="T182" i="10"/>
  <c r="R182" i="10"/>
  <c r="P182" i="10"/>
  <c r="BI181" i="10"/>
  <c r="BH181" i="10"/>
  <c r="BG181" i="10"/>
  <c r="BF181" i="10"/>
  <c r="T181" i="10"/>
  <c r="R181" i="10"/>
  <c r="P181" i="10"/>
  <c r="BI179" i="10"/>
  <c r="BH179" i="10"/>
  <c r="BG179" i="10"/>
  <c r="BF179" i="10"/>
  <c r="T179" i="10"/>
  <c r="R179" i="10"/>
  <c r="P179" i="10"/>
  <c r="BI177" i="10"/>
  <c r="BH177" i="10"/>
  <c r="BG177" i="10"/>
  <c r="BF177" i="10"/>
  <c r="T177" i="10"/>
  <c r="R177" i="10"/>
  <c r="P177" i="10"/>
  <c r="BI172" i="10"/>
  <c r="BH172" i="10"/>
  <c r="BG172" i="10"/>
  <c r="BF172" i="10"/>
  <c r="T172" i="10"/>
  <c r="R172" i="10"/>
  <c r="P172" i="10"/>
  <c r="BI171" i="10"/>
  <c r="BH171" i="10"/>
  <c r="BG171" i="10"/>
  <c r="BF171" i="10"/>
  <c r="T171" i="10"/>
  <c r="R171" i="10"/>
  <c r="P171" i="10"/>
  <c r="BI170" i="10"/>
  <c r="BH170" i="10"/>
  <c r="BG170" i="10"/>
  <c r="BF170" i="10"/>
  <c r="T170" i="10"/>
  <c r="R170" i="10"/>
  <c r="P170" i="10"/>
  <c r="BI169" i="10"/>
  <c r="BH169" i="10"/>
  <c r="BG169" i="10"/>
  <c r="BF169" i="10"/>
  <c r="T169" i="10"/>
  <c r="R169" i="10"/>
  <c r="P169" i="10"/>
  <c r="BI168" i="10"/>
  <c r="BH168" i="10"/>
  <c r="BG168" i="10"/>
  <c r="BF168" i="10"/>
  <c r="T168" i="10"/>
  <c r="R168" i="10"/>
  <c r="P168" i="10"/>
  <c r="BI166" i="10"/>
  <c r="BH166" i="10"/>
  <c r="BG166" i="10"/>
  <c r="BF166" i="10"/>
  <c r="T166" i="10"/>
  <c r="R166" i="10"/>
  <c r="P166" i="10"/>
  <c r="BI165" i="10"/>
  <c r="BH165" i="10"/>
  <c r="BG165" i="10"/>
  <c r="BF165" i="10"/>
  <c r="T165" i="10"/>
  <c r="R165" i="10"/>
  <c r="P165" i="10"/>
  <c r="BI164" i="10"/>
  <c r="BH164" i="10"/>
  <c r="BG164" i="10"/>
  <c r="BF164" i="10"/>
  <c r="T164" i="10"/>
  <c r="R164" i="10"/>
  <c r="P164" i="10"/>
  <c r="BI163" i="10"/>
  <c r="BH163" i="10"/>
  <c r="BG163" i="10"/>
  <c r="BF163" i="10"/>
  <c r="T163" i="10"/>
  <c r="R163" i="10"/>
  <c r="P163" i="10"/>
  <c r="BI161" i="10"/>
  <c r="BH161" i="10"/>
  <c r="BG161" i="10"/>
  <c r="BF161" i="10"/>
  <c r="T161" i="10"/>
  <c r="R161" i="10"/>
  <c r="P161" i="10"/>
  <c r="BI160" i="10"/>
  <c r="BH160" i="10"/>
  <c r="BG160" i="10"/>
  <c r="BF160" i="10"/>
  <c r="T160" i="10"/>
  <c r="R160" i="10"/>
  <c r="P160" i="10"/>
  <c r="BI155" i="10"/>
  <c r="BH155" i="10"/>
  <c r="BG155" i="10"/>
  <c r="BF155" i="10"/>
  <c r="T155" i="10"/>
  <c r="R155" i="10"/>
  <c r="P155" i="10"/>
  <c r="BI154" i="10"/>
  <c r="BH154" i="10"/>
  <c r="BG154" i="10"/>
  <c r="BF154" i="10"/>
  <c r="T154" i="10"/>
  <c r="R154" i="10"/>
  <c r="P154" i="10"/>
  <c r="BI153" i="10"/>
  <c r="BH153" i="10"/>
  <c r="BG153" i="10"/>
  <c r="BF153" i="10"/>
  <c r="T153" i="10"/>
  <c r="R153" i="10"/>
  <c r="P153" i="10"/>
  <c r="BI151" i="10"/>
  <c r="BH151" i="10"/>
  <c r="BG151" i="10"/>
  <c r="BF151" i="10"/>
  <c r="T151" i="10"/>
  <c r="R151" i="10"/>
  <c r="P151" i="10"/>
  <c r="BI147" i="10"/>
  <c r="BH147" i="10"/>
  <c r="BG147" i="10"/>
  <c r="BF147" i="10"/>
  <c r="T147" i="10"/>
  <c r="R147" i="10"/>
  <c r="P147" i="10"/>
  <c r="BI145" i="10"/>
  <c r="BH145" i="10"/>
  <c r="BG145" i="10"/>
  <c r="BF145" i="10"/>
  <c r="T145" i="10"/>
  <c r="R145" i="10"/>
  <c r="P145" i="10"/>
  <c r="BI144" i="10"/>
  <c r="BH144" i="10"/>
  <c r="BG144" i="10"/>
  <c r="BF144" i="10"/>
  <c r="T144" i="10"/>
  <c r="R144" i="10"/>
  <c r="P144" i="10"/>
  <c r="BI143" i="10"/>
  <c r="BH143" i="10"/>
  <c r="BG143" i="10"/>
  <c r="BF143" i="10"/>
  <c r="T143" i="10"/>
  <c r="R143" i="10"/>
  <c r="P143" i="10"/>
  <c r="BI139" i="10"/>
  <c r="BH139" i="10"/>
  <c r="BG139" i="10"/>
  <c r="BF139" i="10"/>
  <c r="T139" i="10"/>
  <c r="R139" i="10"/>
  <c r="P139" i="10"/>
  <c r="BI138" i="10"/>
  <c r="BH138" i="10"/>
  <c r="BG138" i="10"/>
  <c r="BF138" i="10"/>
  <c r="T138" i="10"/>
  <c r="R138" i="10"/>
  <c r="P138" i="10"/>
  <c r="BI137" i="10"/>
  <c r="BH137" i="10"/>
  <c r="BG137" i="10"/>
  <c r="BF137" i="10"/>
  <c r="T137" i="10"/>
  <c r="R137" i="10"/>
  <c r="P137" i="10"/>
  <c r="J131" i="10"/>
  <c r="J130" i="10"/>
  <c r="F130" i="10"/>
  <c r="F128" i="10"/>
  <c r="E126" i="10"/>
  <c r="J92" i="10"/>
  <c r="J91" i="10"/>
  <c r="F91" i="10"/>
  <c r="F89" i="10"/>
  <c r="E87" i="10"/>
  <c r="J18" i="10"/>
  <c r="E18" i="10"/>
  <c r="F131" i="10" s="1"/>
  <c r="J17" i="10"/>
  <c r="J12" i="10"/>
  <c r="J89" i="10"/>
  <c r="E7" i="10"/>
  <c r="E124" i="10" s="1"/>
  <c r="J208" i="9"/>
  <c r="J37" i="9"/>
  <c r="J36" i="9"/>
  <c r="AY103" i="1" s="1"/>
  <c r="J35" i="9"/>
  <c r="AX103" i="1" s="1"/>
  <c r="BI255" i="9"/>
  <c r="BH255" i="9"/>
  <c r="BG255" i="9"/>
  <c r="BF255" i="9"/>
  <c r="T255" i="9"/>
  <c r="T254" i="9" s="1"/>
  <c r="R255" i="9"/>
  <c r="R254" i="9"/>
  <c r="P255" i="9"/>
  <c r="P254" i="9" s="1"/>
  <c r="BI253" i="9"/>
  <c r="BH253" i="9"/>
  <c r="BG253" i="9"/>
  <c r="BF253" i="9"/>
  <c r="T253" i="9"/>
  <c r="T252" i="9"/>
  <c r="T251" i="9" s="1"/>
  <c r="R253" i="9"/>
  <c r="R252" i="9"/>
  <c r="R251" i="9"/>
  <c r="P253" i="9"/>
  <c r="P252" i="9" s="1"/>
  <c r="BI250" i="9"/>
  <c r="BH250" i="9"/>
  <c r="BG250" i="9"/>
  <c r="BF250" i="9"/>
  <c r="T250" i="9"/>
  <c r="T249" i="9" s="1"/>
  <c r="R250" i="9"/>
  <c r="R249" i="9" s="1"/>
  <c r="P250" i="9"/>
  <c r="P249" i="9" s="1"/>
  <c r="BI248" i="9"/>
  <c r="BH248" i="9"/>
  <c r="BG248" i="9"/>
  <c r="BF248" i="9"/>
  <c r="T248" i="9"/>
  <c r="T247" i="9" s="1"/>
  <c r="R248" i="9"/>
  <c r="R247" i="9" s="1"/>
  <c r="P248" i="9"/>
  <c r="P247" i="9" s="1"/>
  <c r="BI246" i="9"/>
  <c r="BH246" i="9"/>
  <c r="BG246" i="9"/>
  <c r="BF246" i="9"/>
  <c r="T246" i="9"/>
  <c r="R246" i="9"/>
  <c r="P246" i="9"/>
  <c r="BI245" i="9"/>
  <c r="BH245" i="9"/>
  <c r="BG245" i="9"/>
  <c r="BF245" i="9"/>
  <c r="T245" i="9"/>
  <c r="R245" i="9"/>
  <c r="P245" i="9"/>
  <c r="BI242" i="9"/>
  <c r="BH242" i="9"/>
  <c r="BG242" i="9"/>
  <c r="BF242" i="9"/>
  <c r="T242" i="9"/>
  <c r="R242" i="9"/>
  <c r="P242" i="9"/>
  <c r="BI241" i="9"/>
  <c r="BH241" i="9"/>
  <c r="BG241" i="9"/>
  <c r="BF241" i="9"/>
  <c r="T241" i="9"/>
  <c r="R241" i="9"/>
  <c r="P241" i="9"/>
  <c r="BI240" i="9"/>
  <c r="BH240" i="9"/>
  <c r="BG240" i="9"/>
  <c r="BF240" i="9"/>
  <c r="T240" i="9"/>
  <c r="R240" i="9"/>
  <c r="P240" i="9"/>
  <c r="BI238" i="9"/>
  <c r="BH238" i="9"/>
  <c r="BG238" i="9"/>
  <c r="BF238" i="9"/>
  <c r="T238" i="9"/>
  <c r="T237" i="9" s="1"/>
  <c r="R238" i="9"/>
  <c r="R237" i="9"/>
  <c r="P238" i="9"/>
  <c r="P237" i="9"/>
  <c r="BI236" i="9"/>
  <c r="BH236" i="9"/>
  <c r="BG236" i="9"/>
  <c r="BF236" i="9"/>
  <c r="T236" i="9"/>
  <c r="R236" i="9"/>
  <c r="P236" i="9"/>
  <c r="BI235" i="9"/>
  <c r="BH235" i="9"/>
  <c r="BG235" i="9"/>
  <c r="BF235" i="9"/>
  <c r="T235" i="9"/>
  <c r="R235" i="9"/>
  <c r="P235" i="9"/>
  <c r="BI234" i="9"/>
  <c r="BH234" i="9"/>
  <c r="BG234" i="9"/>
  <c r="BF234" i="9"/>
  <c r="T234" i="9"/>
  <c r="R234" i="9"/>
  <c r="P234" i="9"/>
  <c r="BI233" i="9"/>
  <c r="BH233" i="9"/>
  <c r="BG233" i="9"/>
  <c r="BF233" i="9"/>
  <c r="T233" i="9"/>
  <c r="R233" i="9"/>
  <c r="P233" i="9"/>
  <c r="BI232" i="9"/>
  <c r="BH232" i="9"/>
  <c r="BG232" i="9"/>
  <c r="BF232" i="9"/>
  <c r="T232" i="9"/>
  <c r="R232" i="9"/>
  <c r="P232" i="9"/>
  <c r="BI230" i="9"/>
  <c r="BH230" i="9"/>
  <c r="BG230" i="9"/>
  <c r="BF230" i="9"/>
  <c r="T230" i="9"/>
  <c r="R230" i="9"/>
  <c r="P230" i="9"/>
  <c r="BI229" i="9"/>
  <c r="BH229" i="9"/>
  <c r="BG229" i="9"/>
  <c r="BF229" i="9"/>
  <c r="T229" i="9"/>
  <c r="R229" i="9"/>
  <c r="P229" i="9"/>
  <c r="BI227" i="9"/>
  <c r="BH227" i="9"/>
  <c r="BG227" i="9"/>
  <c r="BF227" i="9"/>
  <c r="T227" i="9"/>
  <c r="R227" i="9"/>
  <c r="P227" i="9"/>
  <c r="BI226" i="9"/>
  <c r="BH226" i="9"/>
  <c r="BG226" i="9"/>
  <c r="BF226" i="9"/>
  <c r="T226" i="9"/>
  <c r="R226" i="9"/>
  <c r="P226" i="9"/>
  <c r="BI225" i="9"/>
  <c r="BH225" i="9"/>
  <c r="BG225" i="9"/>
  <c r="BF225" i="9"/>
  <c r="T225" i="9"/>
  <c r="R225" i="9"/>
  <c r="P225" i="9"/>
  <c r="BI224" i="9"/>
  <c r="BH224" i="9"/>
  <c r="BG224" i="9"/>
  <c r="BF224" i="9"/>
  <c r="T224" i="9"/>
  <c r="R224" i="9"/>
  <c r="P224" i="9"/>
  <c r="BI223" i="9"/>
  <c r="BH223" i="9"/>
  <c r="BG223" i="9"/>
  <c r="BF223" i="9"/>
  <c r="T223" i="9"/>
  <c r="R223" i="9"/>
  <c r="P223" i="9"/>
  <c r="BI221" i="9"/>
  <c r="BH221" i="9"/>
  <c r="BG221" i="9"/>
  <c r="BF221" i="9"/>
  <c r="T221" i="9"/>
  <c r="R221" i="9"/>
  <c r="P221" i="9"/>
  <c r="BI220" i="9"/>
  <c r="BH220" i="9"/>
  <c r="BG220" i="9"/>
  <c r="BF220" i="9"/>
  <c r="T220" i="9"/>
  <c r="R220" i="9"/>
  <c r="P220" i="9"/>
  <c r="BI218" i="9"/>
  <c r="BH218" i="9"/>
  <c r="BG218" i="9"/>
  <c r="BF218" i="9"/>
  <c r="T218" i="9"/>
  <c r="R218" i="9"/>
  <c r="P218" i="9"/>
  <c r="BI217" i="9"/>
  <c r="BH217" i="9"/>
  <c r="BG217" i="9"/>
  <c r="BF217" i="9"/>
  <c r="T217" i="9"/>
  <c r="R217" i="9"/>
  <c r="P217" i="9"/>
  <c r="BI215" i="9"/>
  <c r="BH215" i="9"/>
  <c r="BG215" i="9"/>
  <c r="BF215" i="9"/>
  <c r="T215" i="9"/>
  <c r="R215" i="9"/>
  <c r="P215" i="9"/>
  <c r="BI214" i="9"/>
  <c r="BH214" i="9"/>
  <c r="BG214" i="9"/>
  <c r="BF214" i="9"/>
  <c r="T214" i="9"/>
  <c r="R214" i="9"/>
  <c r="P214" i="9"/>
  <c r="BI211" i="9"/>
  <c r="BH211" i="9"/>
  <c r="BG211" i="9"/>
  <c r="BF211" i="9"/>
  <c r="T211" i="9"/>
  <c r="R211" i="9"/>
  <c r="P211" i="9"/>
  <c r="BI210" i="9"/>
  <c r="BH210" i="9"/>
  <c r="BG210" i="9"/>
  <c r="BF210" i="9"/>
  <c r="T210" i="9"/>
  <c r="R210" i="9"/>
  <c r="P210" i="9"/>
  <c r="J113" i="9"/>
  <c r="BI207" i="9"/>
  <c r="BH207" i="9"/>
  <c r="BG207" i="9"/>
  <c r="BF207" i="9"/>
  <c r="T207" i="9"/>
  <c r="T206" i="9" s="1"/>
  <c r="R207" i="9"/>
  <c r="R206" i="9" s="1"/>
  <c r="P207" i="9"/>
  <c r="P206" i="9"/>
  <c r="BI205" i="9"/>
  <c r="BH205" i="9"/>
  <c r="BG205" i="9"/>
  <c r="BF205" i="9"/>
  <c r="T205" i="9"/>
  <c r="T204" i="9" s="1"/>
  <c r="R205" i="9"/>
  <c r="R204" i="9" s="1"/>
  <c r="P205" i="9"/>
  <c r="P204" i="9" s="1"/>
  <c r="BI203" i="9"/>
  <c r="BH203" i="9"/>
  <c r="BG203" i="9"/>
  <c r="BF203" i="9"/>
  <c r="T203" i="9"/>
  <c r="R203" i="9"/>
  <c r="P203" i="9"/>
  <c r="BI202" i="9"/>
  <c r="BH202" i="9"/>
  <c r="BG202" i="9"/>
  <c r="BF202" i="9"/>
  <c r="T202" i="9"/>
  <c r="R202" i="9"/>
  <c r="P202" i="9"/>
  <c r="BI201" i="9"/>
  <c r="BH201" i="9"/>
  <c r="BG201" i="9"/>
  <c r="BF201" i="9"/>
  <c r="T201" i="9"/>
  <c r="R201" i="9"/>
  <c r="P201" i="9"/>
  <c r="BI200" i="9"/>
  <c r="BH200" i="9"/>
  <c r="BG200" i="9"/>
  <c r="BF200" i="9"/>
  <c r="T200" i="9"/>
  <c r="R200" i="9"/>
  <c r="P200" i="9"/>
  <c r="BI199" i="9"/>
  <c r="BH199" i="9"/>
  <c r="BG199" i="9"/>
  <c r="BF199" i="9"/>
  <c r="T199" i="9"/>
  <c r="R199" i="9"/>
  <c r="P199" i="9"/>
  <c r="BI197" i="9"/>
  <c r="BH197" i="9"/>
  <c r="BG197" i="9"/>
  <c r="BF197" i="9"/>
  <c r="T197" i="9"/>
  <c r="R197" i="9"/>
  <c r="P197" i="9"/>
  <c r="BI196" i="9"/>
  <c r="BH196" i="9"/>
  <c r="BG196" i="9"/>
  <c r="BF196" i="9"/>
  <c r="T196" i="9"/>
  <c r="R196" i="9"/>
  <c r="P196" i="9"/>
  <c r="BI195" i="9"/>
  <c r="BH195" i="9"/>
  <c r="BG195" i="9"/>
  <c r="BF195" i="9"/>
  <c r="T195" i="9"/>
  <c r="R195" i="9"/>
  <c r="P195" i="9"/>
  <c r="BI194" i="9"/>
  <c r="BH194" i="9"/>
  <c r="BG194" i="9"/>
  <c r="BF194" i="9"/>
  <c r="T194" i="9"/>
  <c r="R194" i="9"/>
  <c r="P194" i="9"/>
  <c r="BI193" i="9"/>
  <c r="BH193" i="9"/>
  <c r="BG193" i="9"/>
  <c r="BF193" i="9"/>
  <c r="T193" i="9"/>
  <c r="R193" i="9"/>
  <c r="P193" i="9"/>
  <c r="BI191" i="9"/>
  <c r="BH191" i="9"/>
  <c r="BG191" i="9"/>
  <c r="BF191" i="9"/>
  <c r="T191" i="9"/>
  <c r="T190" i="9" s="1"/>
  <c r="R191" i="9"/>
  <c r="R190" i="9" s="1"/>
  <c r="P191" i="9"/>
  <c r="P190" i="9" s="1"/>
  <c r="BI189" i="9"/>
  <c r="BH189" i="9"/>
  <c r="BG189" i="9"/>
  <c r="BF189" i="9"/>
  <c r="T189" i="9"/>
  <c r="T188" i="9"/>
  <c r="R189" i="9"/>
  <c r="R188" i="9" s="1"/>
  <c r="P189" i="9"/>
  <c r="P188" i="9" s="1"/>
  <c r="BI187" i="9"/>
  <c r="BH187" i="9"/>
  <c r="BG187" i="9"/>
  <c r="BF187" i="9"/>
  <c r="T187" i="9"/>
  <c r="T186" i="9" s="1"/>
  <c r="R187" i="9"/>
  <c r="R186" i="9"/>
  <c r="P187" i="9"/>
  <c r="P186" i="9" s="1"/>
  <c r="BI185" i="9"/>
  <c r="BH185" i="9"/>
  <c r="BG185" i="9"/>
  <c r="BF185" i="9"/>
  <c r="T185" i="9"/>
  <c r="T184" i="9" s="1"/>
  <c r="R185" i="9"/>
  <c r="R184" i="9" s="1"/>
  <c r="P185" i="9"/>
  <c r="P184" i="9"/>
  <c r="BI183" i="9"/>
  <c r="BH183" i="9"/>
  <c r="BG183" i="9"/>
  <c r="BF183" i="9"/>
  <c r="T183" i="9"/>
  <c r="T182" i="9" s="1"/>
  <c r="R183" i="9"/>
  <c r="R182" i="9" s="1"/>
  <c r="P183" i="9"/>
  <c r="P182" i="9" s="1"/>
  <c r="BI181" i="9"/>
  <c r="BH181" i="9"/>
  <c r="BG181" i="9"/>
  <c r="BF181" i="9"/>
  <c r="T181" i="9"/>
  <c r="R181" i="9"/>
  <c r="P181" i="9"/>
  <c r="BI180" i="9"/>
  <c r="BH180" i="9"/>
  <c r="BG180" i="9"/>
  <c r="BF180" i="9"/>
  <c r="T180" i="9"/>
  <c r="R180" i="9"/>
  <c r="P180" i="9"/>
  <c r="BI179" i="9"/>
  <c r="BH179" i="9"/>
  <c r="BG179" i="9"/>
  <c r="BF179" i="9"/>
  <c r="T179" i="9"/>
  <c r="R179" i="9"/>
  <c r="P179" i="9"/>
  <c r="BI178" i="9"/>
  <c r="BH178" i="9"/>
  <c r="BG178" i="9"/>
  <c r="BF178" i="9"/>
  <c r="T178" i="9"/>
  <c r="R178" i="9"/>
  <c r="P178" i="9"/>
  <c r="BI177" i="9"/>
  <c r="BH177" i="9"/>
  <c r="BG177" i="9"/>
  <c r="BF177" i="9"/>
  <c r="T177" i="9"/>
  <c r="R177" i="9"/>
  <c r="P177" i="9"/>
  <c r="BI175" i="9"/>
  <c r="BH175" i="9"/>
  <c r="BG175" i="9"/>
  <c r="BF175" i="9"/>
  <c r="T175" i="9"/>
  <c r="R175" i="9"/>
  <c r="P175" i="9"/>
  <c r="BI174" i="9"/>
  <c r="BH174" i="9"/>
  <c r="BG174" i="9"/>
  <c r="BF174" i="9"/>
  <c r="T174" i="9"/>
  <c r="R174" i="9"/>
  <c r="P174" i="9"/>
  <c r="BI173" i="9"/>
  <c r="BH173" i="9"/>
  <c r="BG173" i="9"/>
  <c r="BF173" i="9"/>
  <c r="T173" i="9"/>
  <c r="R173" i="9"/>
  <c r="P173" i="9"/>
  <c r="BI172" i="9"/>
  <c r="BH172" i="9"/>
  <c r="BG172" i="9"/>
  <c r="BF172" i="9"/>
  <c r="T172" i="9"/>
  <c r="R172" i="9"/>
  <c r="P172" i="9"/>
  <c r="BI171" i="9"/>
  <c r="BH171" i="9"/>
  <c r="BG171" i="9"/>
  <c r="BF171" i="9"/>
  <c r="T171" i="9"/>
  <c r="R171" i="9"/>
  <c r="P171" i="9"/>
  <c r="BI170" i="9"/>
  <c r="BH170" i="9"/>
  <c r="BG170" i="9"/>
  <c r="BF170" i="9"/>
  <c r="T170" i="9"/>
  <c r="R170" i="9"/>
  <c r="P170" i="9"/>
  <c r="BI169" i="9"/>
  <c r="BH169" i="9"/>
  <c r="BG169" i="9"/>
  <c r="BF169" i="9"/>
  <c r="T169" i="9"/>
  <c r="R169" i="9"/>
  <c r="P169" i="9"/>
  <c r="BI168" i="9"/>
  <c r="BH168" i="9"/>
  <c r="BG168" i="9"/>
  <c r="BF168" i="9"/>
  <c r="T168" i="9"/>
  <c r="R168" i="9"/>
  <c r="P168" i="9"/>
  <c r="BI167" i="9"/>
  <c r="BH167" i="9"/>
  <c r="BG167" i="9"/>
  <c r="BF167" i="9"/>
  <c r="T167" i="9"/>
  <c r="R167" i="9"/>
  <c r="P167" i="9"/>
  <c r="BI166" i="9"/>
  <c r="BH166" i="9"/>
  <c r="BG166" i="9"/>
  <c r="BF166" i="9"/>
  <c r="T166" i="9"/>
  <c r="R166" i="9"/>
  <c r="P166" i="9"/>
  <c r="BI165" i="9"/>
  <c r="BH165" i="9"/>
  <c r="BG165" i="9"/>
  <c r="BF165" i="9"/>
  <c r="T165" i="9"/>
  <c r="R165" i="9"/>
  <c r="P165" i="9"/>
  <c r="BI164" i="9"/>
  <c r="BH164" i="9"/>
  <c r="BG164" i="9"/>
  <c r="BF164" i="9"/>
  <c r="T164" i="9"/>
  <c r="R164" i="9"/>
  <c r="P164" i="9"/>
  <c r="BI162" i="9"/>
  <c r="BH162" i="9"/>
  <c r="BG162" i="9"/>
  <c r="BF162" i="9"/>
  <c r="T162" i="9"/>
  <c r="R162" i="9"/>
  <c r="P162" i="9"/>
  <c r="BI161" i="9"/>
  <c r="BH161" i="9"/>
  <c r="BG161" i="9"/>
  <c r="BF161" i="9"/>
  <c r="T161" i="9"/>
  <c r="R161" i="9"/>
  <c r="P161" i="9"/>
  <c r="BI160" i="9"/>
  <c r="BH160" i="9"/>
  <c r="BG160" i="9"/>
  <c r="BF160" i="9"/>
  <c r="T160" i="9"/>
  <c r="R160" i="9"/>
  <c r="P160" i="9"/>
  <c r="BI158" i="9"/>
  <c r="BH158" i="9"/>
  <c r="BG158" i="9"/>
  <c r="BF158" i="9"/>
  <c r="T158" i="9"/>
  <c r="T157" i="9"/>
  <c r="R158" i="9"/>
  <c r="R157" i="9" s="1"/>
  <c r="P158" i="9"/>
  <c r="P157" i="9" s="1"/>
  <c r="BI156" i="9"/>
  <c r="BH156" i="9"/>
  <c r="BG156" i="9"/>
  <c r="BF156" i="9"/>
  <c r="T156" i="9"/>
  <c r="T155" i="9" s="1"/>
  <c r="R156" i="9"/>
  <c r="R155" i="9"/>
  <c r="P156" i="9"/>
  <c r="P155" i="9" s="1"/>
  <c r="BI154" i="9"/>
  <c r="BH154" i="9"/>
  <c r="BG154" i="9"/>
  <c r="BF154" i="9"/>
  <c r="T154" i="9"/>
  <c r="R154" i="9"/>
  <c r="P154" i="9"/>
  <c r="BI153" i="9"/>
  <c r="BH153" i="9"/>
  <c r="BG153" i="9"/>
  <c r="BF153" i="9"/>
  <c r="T153" i="9"/>
  <c r="R153" i="9"/>
  <c r="P153" i="9"/>
  <c r="J147" i="9"/>
  <c r="J146" i="9"/>
  <c r="F146" i="9"/>
  <c r="F144" i="9"/>
  <c r="E142" i="9"/>
  <c r="J92" i="9"/>
  <c r="J91" i="9"/>
  <c r="F91" i="9"/>
  <c r="F89" i="9"/>
  <c r="E87" i="9"/>
  <c r="J18" i="9"/>
  <c r="E18" i="9"/>
  <c r="F147" i="9"/>
  <c r="J17" i="9"/>
  <c r="J12" i="9"/>
  <c r="J89" i="9" s="1"/>
  <c r="E7" i="9"/>
  <c r="E85" i="9" s="1"/>
  <c r="J37" i="8"/>
  <c r="J36" i="8"/>
  <c r="AY102" i="1"/>
  <c r="J35" i="8"/>
  <c r="AX102" i="1"/>
  <c r="BI184" i="8"/>
  <c r="BH184" i="8"/>
  <c r="BG184" i="8"/>
  <c r="BF184" i="8"/>
  <c r="T184" i="8"/>
  <c r="T183" i="8"/>
  <c r="R184" i="8"/>
  <c r="R183" i="8" s="1"/>
  <c r="P184" i="8"/>
  <c r="P183" i="8"/>
  <c r="BI169" i="8"/>
  <c r="BH169" i="8"/>
  <c r="BG169" i="8"/>
  <c r="BF169" i="8"/>
  <c r="T169" i="8"/>
  <c r="R169" i="8"/>
  <c r="P169" i="8"/>
  <c r="BI168" i="8"/>
  <c r="BH168" i="8"/>
  <c r="BG168" i="8"/>
  <c r="BF168" i="8"/>
  <c r="T168" i="8"/>
  <c r="R168" i="8"/>
  <c r="P168" i="8"/>
  <c r="BI164" i="8"/>
  <c r="BH164" i="8"/>
  <c r="BG164" i="8"/>
  <c r="BF164" i="8"/>
  <c r="T164" i="8"/>
  <c r="R164" i="8"/>
  <c r="P164" i="8"/>
  <c r="BI163" i="8"/>
  <c r="BH163" i="8"/>
  <c r="BG163" i="8"/>
  <c r="BF163" i="8"/>
  <c r="T163" i="8"/>
  <c r="R163" i="8"/>
  <c r="P163" i="8"/>
  <c r="BI161" i="8"/>
  <c r="BH161" i="8"/>
  <c r="BG161" i="8"/>
  <c r="BF161" i="8"/>
  <c r="T161" i="8"/>
  <c r="R161" i="8"/>
  <c r="P161" i="8"/>
  <c r="BI160" i="8"/>
  <c r="BH160" i="8"/>
  <c r="BG160" i="8"/>
  <c r="BF160" i="8"/>
  <c r="T160" i="8"/>
  <c r="R160" i="8"/>
  <c r="P160" i="8"/>
  <c r="BI158" i="8"/>
  <c r="BH158" i="8"/>
  <c r="BG158" i="8"/>
  <c r="BF158" i="8"/>
  <c r="T158" i="8"/>
  <c r="R158" i="8"/>
  <c r="P158" i="8"/>
  <c r="BI157" i="8"/>
  <c r="BH157" i="8"/>
  <c r="BG157" i="8"/>
  <c r="BF157" i="8"/>
  <c r="T157" i="8"/>
  <c r="R157" i="8"/>
  <c r="P157" i="8"/>
  <c r="BI156" i="8"/>
  <c r="BH156" i="8"/>
  <c r="BG156" i="8"/>
  <c r="BF156" i="8"/>
  <c r="T156" i="8"/>
  <c r="R156" i="8"/>
  <c r="P156" i="8"/>
  <c r="BI153" i="8"/>
  <c r="BH153" i="8"/>
  <c r="BG153" i="8"/>
  <c r="BF153" i="8"/>
  <c r="T153" i="8"/>
  <c r="T152" i="8" s="1"/>
  <c r="R153" i="8"/>
  <c r="R152" i="8"/>
  <c r="P153" i="8"/>
  <c r="P152" i="8" s="1"/>
  <c r="BI151" i="8"/>
  <c r="BH151" i="8"/>
  <c r="BG151" i="8"/>
  <c r="BF151" i="8"/>
  <c r="T151" i="8"/>
  <c r="R151" i="8"/>
  <c r="P151" i="8"/>
  <c r="BI149" i="8"/>
  <c r="BH149" i="8"/>
  <c r="BG149" i="8"/>
  <c r="BF149" i="8"/>
  <c r="T149" i="8"/>
  <c r="R149" i="8"/>
  <c r="P149" i="8"/>
  <c r="BI148" i="8"/>
  <c r="BH148" i="8"/>
  <c r="BG148" i="8"/>
  <c r="BF148" i="8"/>
  <c r="T148" i="8"/>
  <c r="R148" i="8"/>
  <c r="P148" i="8"/>
  <c r="BI147" i="8"/>
  <c r="BH147" i="8"/>
  <c r="BG147" i="8"/>
  <c r="BF147" i="8"/>
  <c r="T147" i="8"/>
  <c r="R147" i="8"/>
  <c r="P147" i="8"/>
  <c r="BI145" i="8"/>
  <c r="BH145" i="8"/>
  <c r="BG145" i="8"/>
  <c r="BF145" i="8"/>
  <c r="T145" i="8"/>
  <c r="R145" i="8"/>
  <c r="P145" i="8"/>
  <c r="BI144" i="8"/>
  <c r="BH144" i="8"/>
  <c r="BG144" i="8"/>
  <c r="BF144" i="8"/>
  <c r="T144" i="8"/>
  <c r="R144" i="8"/>
  <c r="P144" i="8"/>
  <c r="BI143" i="8"/>
  <c r="BH143" i="8"/>
  <c r="BG143" i="8"/>
  <c r="BF143" i="8"/>
  <c r="T143" i="8"/>
  <c r="R143" i="8"/>
  <c r="P143" i="8"/>
  <c r="BI142" i="8"/>
  <c r="BH142" i="8"/>
  <c r="BG142" i="8"/>
  <c r="BF142" i="8"/>
  <c r="T142" i="8"/>
  <c r="R142" i="8"/>
  <c r="P142" i="8"/>
  <c r="BI135" i="8"/>
  <c r="BH135" i="8"/>
  <c r="BG135" i="8"/>
  <c r="BF135" i="8"/>
  <c r="T135" i="8"/>
  <c r="R135" i="8"/>
  <c r="P135" i="8"/>
  <c r="BI133" i="8"/>
  <c r="BH133" i="8"/>
  <c r="BG133" i="8"/>
  <c r="BF133" i="8"/>
  <c r="T133" i="8"/>
  <c r="R133" i="8"/>
  <c r="P133" i="8"/>
  <c r="BI130" i="8"/>
  <c r="BH130" i="8"/>
  <c r="BG130" i="8"/>
  <c r="BF130" i="8"/>
  <c r="T130" i="8"/>
  <c r="R130" i="8"/>
  <c r="P130" i="8"/>
  <c r="BI127" i="8"/>
  <c r="BH127" i="8"/>
  <c r="BG127" i="8"/>
  <c r="BF127" i="8"/>
  <c r="T127" i="8"/>
  <c r="R127" i="8"/>
  <c r="P127" i="8"/>
  <c r="J121" i="8"/>
  <c r="J120" i="8"/>
  <c r="F120" i="8"/>
  <c r="F118" i="8"/>
  <c r="E116" i="8"/>
  <c r="J92" i="8"/>
  <c r="J91" i="8"/>
  <c r="F91" i="8"/>
  <c r="F89" i="8"/>
  <c r="E87" i="8"/>
  <c r="J18" i="8"/>
  <c r="E18" i="8"/>
  <c r="F92" i="8"/>
  <c r="J17" i="8"/>
  <c r="J12" i="8"/>
  <c r="J89" i="8" s="1"/>
  <c r="E7" i="8"/>
  <c r="E85" i="8" s="1"/>
  <c r="J226" i="7"/>
  <c r="J122" i="7" s="1"/>
  <c r="J39" i="7"/>
  <c r="J38" i="7"/>
  <c r="AY101" i="1"/>
  <c r="J37" i="7"/>
  <c r="AX101" i="1" s="1"/>
  <c r="BI252" i="7"/>
  <c r="BH252" i="7"/>
  <c r="BG252" i="7"/>
  <c r="BE252" i="7"/>
  <c r="T252" i="7"/>
  <c r="R252" i="7"/>
  <c r="P252" i="7"/>
  <c r="BI251" i="7"/>
  <c r="BH251" i="7"/>
  <c r="BG251" i="7"/>
  <c r="BE251" i="7"/>
  <c r="T251" i="7"/>
  <c r="R251" i="7"/>
  <c r="P251" i="7"/>
  <c r="BI250" i="7"/>
  <c r="BH250" i="7"/>
  <c r="BG250" i="7"/>
  <c r="BE250" i="7"/>
  <c r="T250" i="7"/>
  <c r="R250" i="7"/>
  <c r="P250" i="7"/>
  <c r="BI246" i="7"/>
  <c r="BH246" i="7"/>
  <c r="BG246" i="7"/>
  <c r="BE246" i="7"/>
  <c r="T246" i="7"/>
  <c r="T245" i="7"/>
  <c r="R246" i="7"/>
  <c r="R245" i="7"/>
  <c r="P246" i="7"/>
  <c r="P245" i="7"/>
  <c r="BI243" i="7"/>
  <c r="BH243" i="7"/>
  <c r="BG243" i="7"/>
  <c r="BE243" i="7"/>
  <c r="T243" i="7"/>
  <c r="T242" i="7"/>
  <c r="R243" i="7"/>
  <c r="R242" i="7"/>
  <c r="P243" i="7"/>
  <c r="P242" i="7"/>
  <c r="BI241" i="7"/>
  <c r="BH241" i="7"/>
  <c r="BG241" i="7"/>
  <c r="BE241" i="7"/>
  <c r="T241" i="7"/>
  <c r="T240" i="7" s="1"/>
  <c r="R241" i="7"/>
  <c r="R240" i="7"/>
  <c r="P241" i="7"/>
  <c r="P240" i="7"/>
  <c r="BI239" i="7"/>
  <c r="BH239" i="7"/>
  <c r="BG239" i="7"/>
  <c r="BE239" i="7"/>
  <c r="T239" i="7"/>
  <c r="T238" i="7" s="1"/>
  <c r="R239" i="7"/>
  <c r="R238" i="7" s="1"/>
  <c r="P239" i="7"/>
  <c r="P238" i="7"/>
  <c r="BI237" i="7"/>
  <c r="BH237" i="7"/>
  <c r="BG237" i="7"/>
  <c r="BE237" i="7"/>
  <c r="T237" i="7"/>
  <c r="T236" i="7"/>
  <c r="R237" i="7"/>
  <c r="R236" i="7" s="1"/>
  <c r="P237" i="7"/>
  <c r="P236" i="7" s="1"/>
  <c r="BI235" i="7"/>
  <c r="BH235" i="7"/>
  <c r="BG235" i="7"/>
  <c r="BE235" i="7"/>
  <c r="T235" i="7"/>
  <c r="T234" i="7"/>
  <c r="R235" i="7"/>
  <c r="R234" i="7"/>
  <c r="P235" i="7"/>
  <c r="P234" i="7" s="1"/>
  <c r="BI233" i="7"/>
  <c r="BH233" i="7"/>
  <c r="BG233" i="7"/>
  <c r="BE233" i="7"/>
  <c r="T233" i="7"/>
  <c r="R233" i="7"/>
  <c r="P233" i="7"/>
  <c r="BI232" i="7"/>
  <c r="BH232" i="7"/>
  <c r="BG232" i="7"/>
  <c r="BE232" i="7"/>
  <c r="T232" i="7"/>
  <c r="R232" i="7"/>
  <c r="P232" i="7"/>
  <c r="BI229" i="7"/>
  <c r="BH229" i="7"/>
  <c r="BG229" i="7"/>
  <c r="BE229" i="7"/>
  <c r="T229" i="7"/>
  <c r="R229" i="7"/>
  <c r="P229" i="7"/>
  <c r="BI228" i="7"/>
  <c r="BH228" i="7"/>
  <c r="BG228" i="7"/>
  <c r="BE228" i="7"/>
  <c r="T228" i="7"/>
  <c r="R228" i="7"/>
  <c r="P228" i="7"/>
  <c r="BI225" i="7"/>
  <c r="BH225" i="7"/>
  <c r="BG225" i="7"/>
  <c r="BE225" i="7"/>
  <c r="T225" i="7"/>
  <c r="T224" i="7" s="1"/>
  <c r="R225" i="7"/>
  <c r="R224" i="7"/>
  <c r="P225" i="7"/>
  <c r="P224" i="7" s="1"/>
  <c r="BI223" i="7"/>
  <c r="BH223" i="7"/>
  <c r="BG223" i="7"/>
  <c r="BE223" i="7"/>
  <c r="T223" i="7"/>
  <c r="T222" i="7" s="1"/>
  <c r="R223" i="7"/>
  <c r="R222" i="7" s="1"/>
  <c r="P223" i="7"/>
  <c r="P222" i="7"/>
  <c r="BI221" i="7"/>
  <c r="BH221" i="7"/>
  <c r="BG221" i="7"/>
  <c r="BE221" i="7"/>
  <c r="T221" i="7"/>
  <c r="R221" i="7"/>
  <c r="P221" i="7"/>
  <c r="BI220" i="7"/>
  <c r="BH220" i="7"/>
  <c r="BG220" i="7"/>
  <c r="BE220" i="7"/>
  <c r="T220" i="7"/>
  <c r="R220" i="7"/>
  <c r="P220" i="7"/>
  <c r="BI219" i="7"/>
  <c r="BH219" i="7"/>
  <c r="BG219" i="7"/>
  <c r="BE219" i="7"/>
  <c r="T219" i="7"/>
  <c r="R219" i="7"/>
  <c r="P219" i="7"/>
  <c r="BI217" i="7"/>
  <c r="BH217" i="7"/>
  <c r="BG217" i="7"/>
  <c r="BE217" i="7"/>
  <c r="T217" i="7"/>
  <c r="R217" i="7"/>
  <c r="P217" i="7"/>
  <c r="BI216" i="7"/>
  <c r="BH216" i="7"/>
  <c r="BG216" i="7"/>
  <c r="BE216" i="7"/>
  <c r="T216" i="7"/>
  <c r="R216" i="7"/>
  <c r="P216" i="7"/>
  <c r="BI215" i="7"/>
  <c r="BH215" i="7"/>
  <c r="BG215" i="7"/>
  <c r="BE215" i="7"/>
  <c r="T215" i="7"/>
  <c r="R215" i="7"/>
  <c r="P215" i="7"/>
  <c r="BI214" i="7"/>
  <c r="BH214" i="7"/>
  <c r="BG214" i="7"/>
  <c r="BE214" i="7"/>
  <c r="T214" i="7"/>
  <c r="R214" i="7"/>
  <c r="P214" i="7"/>
  <c r="BI213" i="7"/>
  <c r="BH213" i="7"/>
  <c r="BG213" i="7"/>
  <c r="BE213" i="7"/>
  <c r="T213" i="7"/>
  <c r="R213" i="7"/>
  <c r="P213" i="7"/>
  <c r="BI211" i="7"/>
  <c r="BH211" i="7"/>
  <c r="BG211" i="7"/>
  <c r="BE211" i="7"/>
  <c r="T211" i="7"/>
  <c r="T210" i="7" s="1"/>
  <c r="R211" i="7"/>
  <c r="R210" i="7" s="1"/>
  <c r="P211" i="7"/>
  <c r="P210" i="7" s="1"/>
  <c r="BI209" i="7"/>
  <c r="BH209" i="7"/>
  <c r="BG209" i="7"/>
  <c r="BE209" i="7"/>
  <c r="T209" i="7"/>
  <c r="T208" i="7"/>
  <c r="R209" i="7"/>
  <c r="R208" i="7" s="1"/>
  <c r="P209" i="7"/>
  <c r="P208" i="7" s="1"/>
  <c r="BI207" i="7"/>
  <c r="BH207" i="7"/>
  <c r="BG207" i="7"/>
  <c r="BE207" i="7"/>
  <c r="T207" i="7"/>
  <c r="T206" i="7" s="1"/>
  <c r="R207" i="7"/>
  <c r="R206" i="7"/>
  <c r="P207" i="7"/>
  <c r="P206" i="7" s="1"/>
  <c r="BI205" i="7"/>
  <c r="BH205" i="7"/>
  <c r="BG205" i="7"/>
  <c r="BE205" i="7"/>
  <c r="T205" i="7"/>
  <c r="T204" i="7" s="1"/>
  <c r="R205" i="7"/>
  <c r="R204" i="7" s="1"/>
  <c r="P205" i="7"/>
  <c r="P204" i="7"/>
  <c r="BI203" i="7"/>
  <c r="BH203" i="7"/>
  <c r="BG203" i="7"/>
  <c r="BE203" i="7"/>
  <c r="T203" i="7"/>
  <c r="T202" i="7" s="1"/>
  <c r="R203" i="7"/>
  <c r="R202" i="7" s="1"/>
  <c r="P203" i="7"/>
  <c r="P202" i="7" s="1"/>
  <c r="BI201" i="7"/>
  <c r="BH201" i="7"/>
  <c r="BG201" i="7"/>
  <c r="BE201" i="7"/>
  <c r="T201" i="7"/>
  <c r="R201" i="7"/>
  <c r="P201" i="7"/>
  <c r="BI200" i="7"/>
  <c r="BH200" i="7"/>
  <c r="BG200" i="7"/>
  <c r="BE200" i="7"/>
  <c r="T200" i="7"/>
  <c r="R200" i="7"/>
  <c r="P200" i="7"/>
  <c r="BI198" i="7"/>
  <c r="BH198" i="7"/>
  <c r="BG198" i="7"/>
  <c r="BE198" i="7"/>
  <c r="T198" i="7"/>
  <c r="T197" i="7" s="1"/>
  <c r="R198" i="7"/>
  <c r="R197" i="7" s="1"/>
  <c r="P198" i="7"/>
  <c r="P197" i="7" s="1"/>
  <c r="BI196" i="7"/>
  <c r="BH196" i="7"/>
  <c r="BG196" i="7"/>
  <c r="BE196" i="7"/>
  <c r="T196" i="7"/>
  <c r="R196" i="7"/>
  <c r="P196" i="7"/>
  <c r="BI195" i="7"/>
  <c r="BH195" i="7"/>
  <c r="BG195" i="7"/>
  <c r="BE195" i="7"/>
  <c r="T195" i="7"/>
  <c r="R195" i="7"/>
  <c r="P195" i="7"/>
  <c r="BI193" i="7"/>
  <c r="BH193" i="7"/>
  <c r="BG193" i="7"/>
  <c r="BE193" i="7"/>
  <c r="T193" i="7"/>
  <c r="R193" i="7"/>
  <c r="P193" i="7"/>
  <c r="BI192" i="7"/>
  <c r="BH192" i="7"/>
  <c r="BG192" i="7"/>
  <c r="BE192" i="7"/>
  <c r="T192" i="7"/>
  <c r="R192" i="7"/>
  <c r="P192" i="7"/>
  <c r="BI191" i="7"/>
  <c r="BH191" i="7"/>
  <c r="BG191" i="7"/>
  <c r="BE191" i="7"/>
  <c r="T191" i="7"/>
  <c r="R191" i="7"/>
  <c r="P191" i="7"/>
  <c r="BI189" i="7"/>
  <c r="BH189" i="7"/>
  <c r="BG189" i="7"/>
  <c r="BE189" i="7"/>
  <c r="T189" i="7"/>
  <c r="R189" i="7"/>
  <c r="P189" i="7"/>
  <c r="BI188" i="7"/>
  <c r="BH188" i="7"/>
  <c r="BG188" i="7"/>
  <c r="BE188" i="7"/>
  <c r="T188" i="7"/>
  <c r="R188" i="7"/>
  <c r="P188" i="7"/>
  <c r="BI187" i="7"/>
  <c r="BH187" i="7"/>
  <c r="BG187" i="7"/>
  <c r="BE187" i="7"/>
  <c r="T187" i="7"/>
  <c r="R187" i="7"/>
  <c r="P187" i="7"/>
  <c r="BI186" i="7"/>
  <c r="BH186" i="7"/>
  <c r="BG186" i="7"/>
  <c r="BE186" i="7"/>
  <c r="T186" i="7"/>
  <c r="R186" i="7"/>
  <c r="P186" i="7"/>
  <c r="BI185" i="7"/>
  <c r="BH185" i="7"/>
  <c r="BG185" i="7"/>
  <c r="BE185" i="7"/>
  <c r="T185" i="7"/>
  <c r="R185" i="7"/>
  <c r="P185" i="7"/>
  <c r="BI183" i="7"/>
  <c r="BH183" i="7"/>
  <c r="BG183" i="7"/>
  <c r="BE183" i="7"/>
  <c r="T183" i="7"/>
  <c r="R183" i="7"/>
  <c r="P183" i="7"/>
  <c r="BI182" i="7"/>
  <c r="BH182" i="7"/>
  <c r="BG182" i="7"/>
  <c r="BE182" i="7"/>
  <c r="T182" i="7"/>
  <c r="R182" i="7"/>
  <c r="P182" i="7"/>
  <c r="BI181" i="7"/>
  <c r="BH181" i="7"/>
  <c r="BG181" i="7"/>
  <c r="BE181" i="7"/>
  <c r="T181" i="7"/>
  <c r="R181" i="7"/>
  <c r="P181" i="7"/>
  <c r="BI180" i="7"/>
  <c r="BH180" i="7"/>
  <c r="BG180" i="7"/>
  <c r="BE180" i="7"/>
  <c r="T180" i="7"/>
  <c r="R180" i="7"/>
  <c r="P180" i="7"/>
  <c r="BI179" i="7"/>
  <c r="BH179" i="7"/>
  <c r="BG179" i="7"/>
  <c r="BE179" i="7"/>
  <c r="T179" i="7"/>
  <c r="R179" i="7"/>
  <c r="P179" i="7"/>
  <c r="BI177" i="7"/>
  <c r="BH177" i="7"/>
  <c r="BG177" i="7"/>
  <c r="BE177" i="7"/>
  <c r="T177" i="7"/>
  <c r="R177" i="7"/>
  <c r="P177" i="7"/>
  <c r="BI176" i="7"/>
  <c r="BH176" i="7"/>
  <c r="BG176" i="7"/>
  <c r="BE176" i="7"/>
  <c r="T176" i="7"/>
  <c r="R176" i="7"/>
  <c r="P176" i="7"/>
  <c r="BI175" i="7"/>
  <c r="BH175" i="7"/>
  <c r="BG175" i="7"/>
  <c r="BE175" i="7"/>
  <c r="T175" i="7"/>
  <c r="R175" i="7"/>
  <c r="P175" i="7"/>
  <c r="BI174" i="7"/>
  <c r="BH174" i="7"/>
  <c r="BG174" i="7"/>
  <c r="BE174" i="7"/>
  <c r="T174" i="7"/>
  <c r="R174" i="7"/>
  <c r="P174" i="7"/>
  <c r="BI172" i="7"/>
  <c r="BH172" i="7"/>
  <c r="BG172" i="7"/>
  <c r="BE172" i="7"/>
  <c r="T172" i="7"/>
  <c r="T171" i="7"/>
  <c r="R172" i="7"/>
  <c r="R171" i="7"/>
  <c r="P172" i="7"/>
  <c r="P171" i="7"/>
  <c r="BI169" i="7"/>
  <c r="BH169" i="7"/>
  <c r="BG169" i="7"/>
  <c r="BE169" i="7"/>
  <c r="T169" i="7"/>
  <c r="T168" i="7"/>
  <c r="R169" i="7"/>
  <c r="R168" i="7"/>
  <c r="P169" i="7"/>
  <c r="P168" i="7" s="1"/>
  <c r="BI167" i="7"/>
  <c r="BH167" i="7"/>
  <c r="BG167" i="7"/>
  <c r="BE167" i="7"/>
  <c r="T167" i="7"/>
  <c r="R167" i="7"/>
  <c r="P167" i="7"/>
  <c r="BI166" i="7"/>
  <c r="BH166" i="7"/>
  <c r="BG166" i="7"/>
  <c r="BE166" i="7"/>
  <c r="T166" i="7"/>
  <c r="R166" i="7"/>
  <c r="P166" i="7"/>
  <c r="BI165" i="7"/>
  <c r="BH165" i="7"/>
  <c r="BG165" i="7"/>
  <c r="BE165" i="7"/>
  <c r="T165" i="7"/>
  <c r="R165" i="7"/>
  <c r="P165" i="7"/>
  <c r="BI163" i="7"/>
  <c r="BH163" i="7"/>
  <c r="BG163" i="7"/>
  <c r="BE163" i="7"/>
  <c r="T163" i="7"/>
  <c r="R163" i="7"/>
  <c r="P163" i="7"/>
  <c r="BI162" i="7"/>
  <c r="BH162" i="7"/>
  <c r="BG162" i="7"/>
  <c r="BE162" i="7"/>
  <c r="T162" i="7"/>
  <c r="R162" i="7"/>
  <c r="P162" i="7"/>
  <c r="BI160" i="7"/>
  <c r="BH160" i="7"/>
  <c r="BG160" i="7"/>
  <c r="BE160" i="7"/>
  <c r="T160" i="7"/>
  <c r="R160" i="7"/>
  <c r="P160" i="7"/>
  <c r="BI159" i="7"/>
  <c r="BH159" i="7"/>
  <c r="BG159" i="7"/>
  <c r="BE159" i="7"/>
  <c r="T159" i="7"/>
  <c r="R159" i="7"/>
  <c r="P159" i="7"/>
  <c r="BI158" i="7"/>
  <c r="BH158" i="7"/>
  <c r="BG158" i="7"/>
  <c r="BE158" i="7"/>
  <c r="T158" i="7"/>
  <c r="R158" i="7"/>
  <c r="P158" i="7"/>
  <c r="J152" i="7"/>
  <c r="J151" i="7"/>
  <c r="F151" i="7"/>
  <c r="F149" i="7"/>
  <c r="E147" i="7"/>
  <c r="J94" i="7"/>
  <c r="J93" i="7"/>
  <c r="F93" i="7"/>
  <c r="F91" i="7"/>
  <c r="E89" i="7"/>
  <c r="J20" i="7"/>
  <c r="E20" i="7"/>
  <c r="F152" i="7" s="1"/>
  <c r="J19" i="7"/>
  <c r="J14" i="7"/>
  <c r="J91" i="7"/>
  <c r="E7" i="7"/>
  <c r="E85" i="7"/>
  <c r="J39" i="6"/>
  <c r="J38" i="6"/>
  <c r="AY100" i="1"/>
  <c r="J37" i="6"/>
  <c r="AX100" i="1" s="1"/>
  <c r="BI141" i="6"/>
  <c r="BH141" i="6"/>
  <c r="BG141" i="6"/>
  <c r="BE141" i="6"/>
  <c r="T141" i="6"/>
  <c r="R141" i="6"/>
  <c r="P141" i="6"/>
  <c r="BI140" i="6"/>
  <c r="BH140" i="6"/>
  <c r="BG140" i="6"/>
  <c r="BE140" i="6"/>
  <c r="T140" i="6"/>
  <c r="R140" i="6"/>
  <c r="P140" i="6"/>
  <c r="BI139" i="6"/>
  <c r="BH139" i="6"/>
  <c r="BG139" i="6"/>
  <c r="BE139" i="6"/>
  <c r="T139" i="6"/>
  <c r="R139" i="6"/>
  <c r="P139" i="6"/>
  <c r="BI138" i="6"/>
  <c r="BH138" i="6"/>
  <c r="BG138" i="6"/>
  <c r="BE138" i="6"/>
  <c r="T138" i="6"/>
  <c r="R138" i="6"/>
  <c r="P138" i="6"/>
  <c r="BI137" i="6"/>
  <c r="BH137" i="6"/>
  <c r="BG137" i="6"/>
  <c r="BE137" i="6"/>
  <c r="T137" i="6"/>
  <c r="R137" i="6"/>
  <c r="P137" i="6"/>
  <c r="BI136" i="6"/>
  <c r="BH136" i="6"/>
  <c r="BG136" i="6"/>
  <c r="BE136" i="6"/>
  <c r="T136" i="6"/>
  <c r="R136" i="6"/>
  <c r="P136" i="6"/>
  <c r="BI135" i="6"/>
  <c r="BH135" i="6"/>
  <c r="BG135" i="6"/>
  <c r="BE135" i="6"/>
  <c r="T135" i="6"/>
  <c r="R135" i="6"/>
  <c r="P135" i="6"/>
  <c r="BI134" i="6"/>
  <c r="BH134" i="6"/>
  <c r="BG134" i="6"/>
  <c r="BE134" i="6"/>
  <c r="T134" i="6"/>
  <c r="R134" i="6"/>
  <c r="P134" i="6"/>
  <c r="BI133" i="6"/>
  <c r="BH133" i="6"/>
  <c r="BG133" i="6"/>
  <c r="BE133" i="6"/>
  <c r="T133" i="6"/>
  <c r="R133" i="6"/>
  <c r="P133" i="6"/>
  <c r="BI132" i="6"/>
  <c r="BH132" i="6"/>
  <c r="BG132" i="6"/>
  <c r="BE132" i="6"/>
  <c r="T132" i="6"/>
  <c r="R132" i="6"/>
  <c r="P132" i="6"/>
  <c r="BI131" i="6"/>
  <c r="BH131" i="6"/>
  <c r="BG131" i="6"/>
  <c r="BE131" i="6"/>
  <c r="T131" i="6"/>
  <c r="R131" i="6"/>
  <c r="P131" i="6"/>
  <c r="BI129" i="6"/>
  <c r="BH129" i="6"/>
  <c r="BG129" i="6"/>
  <c r="BE129" i="6"/>
  <c r="T129" i="6"/>
  <c r="R129" i="6"/>
  <c r="P129" i="6"/>
  <c r="BI127" i="6"/>
  <c r="BH127" i="6"/>
  <c r="BG127" i="6"/>
  <c r="BE127" i="6"/>
  <c r="T127" i="6"/>
  <c r="R127" i="6"/>
  <c r="P127" i="6"/>
  <c r="BI126" i="6"/>
  <c r="BH126" i="6"/>
  <c r="BG126" i="6"/>
  <c r="BE126" i="6"/>
  <c r="T126" i="6"/>
  <c r="R126" i="6"/>
  <c r="P126" i="6"/>
  <c r="J120" i="6"/>
  <c r="J119" i="6"/>
  <c r="F119" i="6"/>
  <c r="F117" i="6"/>
  <c r="E115" i="6"/>
  <c r="J94" i="6"/>
  <c r="J93" i="6"/>
  <c r="F93" i="6"/>
  <c r="F91" i="6"/>
  <c r="E89" i="6"/>
  <c r="J20" i="6"/>
  <c r="E20" i="6"/>
  <c r="F120" i="6"/>
  <c r="J19" i="6"/>
  <c r="J14" i="6"/>
  <c r="J117" i="6" s="1"/>
  <c r="E7" i="6"/>
  <c r="E85" i="6" s="1"/>
  <c r="J39" i="5"/>
  <c r="J38" i="5"/>
  <c r="AY99" i="1" s="1"/>
  <c r="J37" i="5"/>
  <c r="AX99" i="1"/>
  <c r="BI212" i="5"/>
  <c r="BH212" i="5"/>
  <c r="BG212" i="5"/>
  <c r="BE212" i="5"/>
  <c r="T212" i="5"/>
  <c r="R212" i="5"/>
  <c r="P212" i="5"/>
  <c r="BI211" i="5"/>
  <c r="BH211" i="5"/>
  <c r="BG211" i="5"/>
  <c r="BE211" i="5"/>
  <c r="T211" i="5"/>
  <c r="R211" i="5"/>
  <c r="P211" i="5"/>
  <c r="BI210" i="5"/>
  <c r="BH210" i="5"/>
  <c r="BG210" i="5"/>
  <c r="BE210" i="5"/>
  <c r="T210" i="5"/>
  <c r="R210" i="5"/>
  <c r="P210" i="5"/>
  <c r="BI209" i="5"/>
  <c r="BH209" i="5"/>
  <c r="BG209" i="5"/>
  <c r="BE209" i="5"/>
  <c r="T209" i="5"/>
  <c r="R209" i="5"/>
  <c r="P209" i="5"/>
  <c r="BI207" i="5"/>
  <c r="BH207" i="5"/>
  <c r="BG207" i="5"/>
  <c r="BE207" i="5"/>
  <c r="T207" i="5"/>
  <c r="R207" i="5"/>
  <c r="P207" i="5"/>
  <c r="BI206" i="5"/>
  <c r="BH206" i="5"/>
  <c r="BG206" i="5"/>
  <c r="BE206" i="5"/>
  <c r="T206" i="5"/>
  <c r="R206" i="5"/>
  <c r="P206" i="5"/>
  <c r="BI205" i="5"/>
  <c r="BH205" i="5"/>
  <c r="BG205" i="5"/>
  <c r="BE205" i="5"/>
  <c r="T205" i="5"/>
  <c r="R205" i="5"/>
  <c r="P205" i="5"/>
  <c r="BI204" i="5"/>
  <c r="BH204" i="5"/>
  <c r="BG204" i="5"/>
  <c r="BE204" i="5"/>
  <c r="T204" i="5"/>
  <c r="R204" i="5"/>
  <c r="P204" i="5"/>
  <c r="BI203" i="5"/>
  <c r="BH203" i="5"/>
  <c r="BG203" i="5"/>
  <c r="BE203" i="5"/>
  <c r="T203" i="5"/>
  <c r="R203" i="5"/>
  <c r="P203" i="5"/>
  <c r="BI202" i="5"/>
  <c r="BH202" i="5"/>
  <c r="BG202" i="5"/>
  <c r="BE202" i="5"/>
  <c r="T202" i="5"/>
  <c r="R202" i="5"/>
  <c r="P202" i="5"/>
  <c r="BI201" i="5"/>
  <c r="BH201" i="5"/>
  <c r="BG201" i="5"/>
  <c r="BE201" i="5"/>
  <c r="T201" i="5"/>
  <c r="R201" i="5"/>
  <c r="P201" i="5"/>
  <c r="BI200" i="5"/>
  <c r="BH200" i="5"/>
  <c r="BG200" i="5"/>
  <c r="BE200" i="5"/>
  <c r="T200" i="5"/>
  <c r="R200" i="5"/>
  <c r="P200" i="5"/>
  <c r="BI199" i="5"/>
  <c r="BH199" i="5"/>
  <c r="BG199" i="5"/>
  <c r="BE199" i="5"/>
  <c r="T199" i="5"/>
  <c r="R199" i="5"/>
  <c r="P199" i="5"/>
  <c r="BI198" i="5"/>
  <c r="BH198" i="5"/>
  <c r="BG198" i="5"/>
  <c r="BE198" i="5"/>
  <c r="T198" i="5"/>
  <c r="R198" i="5"/>
  <c r="P198" i="5"/>
  <c r="BI196" i="5"/>
  <c r="BH196" i="5"/>
  <c r="BG196" i="5"/>
  <c r="BE196" i="5"/>
  <c r="T196" i="5"/>
  <c r="R196" i="5"/>
  <c r="P196" i="5"/>
  <c r="BI195" i="5"/>
  <c r="BH195" i="5"/>
  <c r="BG195" i="5"/>
  <c r="BE195" i="5"/>
  <c r="T195" i="5"/>
  <c r="R195" i="5"/>
  <c r="P195" i="5"/>
  <c r="BI194" i="5"/>
  <c r="BH194" i="5"/>
  <c r="BG194" i="5"/>
  <c r="BE194" i="5"/>
  <c r="T194" i="5"/>
  <c r="R194" i="5"/>
  <c r="P194" i="5"/>
  <c r="BI193" i="5"/>
  <c r="BH193" i="5"/>
  <c r="BG193" i="5"/>
  <c r="BE193" i="5"/>
  <c r="T193" i="5"/>
  <c r="R193" i="5"/>
  <c r="P193" i="5"/>
  <c r="BI192" i="5"/>
  <c r="BH192" i="5"/>
  <c r="BG192" i="5"/>
  <c r="BE192" i="5"/>
  <c r="T192" i="5"/>
  <c r="R192" i="5"/>
  <c r="P192" i="5"/>
  <c r="BI191" i="5"/>
  <c r="BH191" i="5"/>
  <c r="BG191" i="5"/>
  <c r="BE191" i="5"/>
  <c r="T191" i="5"/>
  <c r="R191" i="5"/>
  <c r="P191" i="5"/>
  <c r="BI190" i="5"/>
  <c r="BH190" i="5"/>
  <c r="BG190" i="5"/>
  <c r="BE190" i="5"/>
  <c r="T190" i="5"/>
  <c r="R190" i="5"/>
  <c r="P190" i="5"/>
  <c r="BI189" i="5"/>
  <c r="BH189" i="5"/>
  <c r="BG189" i="5"/>
  <c r="BE189" i="5"/>
  <c r="T189" i="5"/>
  <c r="R189" i="5"/>
  <c r="P189" i="5"/>
  <c r="BI188" i="5"/>
  <c r="BH188" i="5"/>
  <c r="BG188" i="5"/>
  <c r="BE188" i="5"/>
  <c r="T188" i="5"/>
  <c r="R188" i="5"/>
  <c r="P188" i="5"/>
  <c r="BI187" i="5"/>
  <c r="BH187" i="5"/>
  <c r="BG187" i="5"/>
  <c r="BE187" i="5"/>
  <c r="T187" i="5"/>
  <c r="R187" i="5"/>
  <c r="P187" i="5"/>
  <c r="BI186" i="5"/>
  <c r="BH186" i="5"/>
  <c r="BG186" i="5"/>
  <c r="BE186" i="5"/>
  <c r="T186" i="5"/>
  <c r="R186" i="5"/>
  <c r="P186" i="5"/>
  <c r="BI184" i="5"/>
  <c r="BH184" i="5"/>
  <c r="BG184" i="5"/>
  <c r="BE184" i="5"/>
  <c r="T184" i="5"/>
  <c r="R184" i="5"/>
  <c r="P184" i="5"/>
  <c r="BI183" i="5"/>
  <c r="BH183" i="5"/>
  <c r="BG183" i="5"/>
  <c r="BE183" i="5"/>
  <c r="T183" i="5"/>
  <c r="R183" i="5"/>
  <c r="P183" i="5"/>
  <c r="BI182" i="5"/>
  <c r="BH182" i="5"/>
  <c r="BG182" i="5"/>
  <c r="BE182" i="5"/>
  <c r="T182" i="5"/>
  <c r="R182" i="5"/>
  <c r="P182" i="5"/>
  <c r="BI181" i="5"/>
  <c r="BH181" i="5"/>
  <c r="BG181" i="5"/>
  <c r="BE181" i="5"/>
  <c r="T181" i="5"/>
  <c r="R181" i="5"/>
  <c r="P181" i="5"/>
  <c r="BI180" i="5"/>
  <c r="BH180" i="5"/>
  <c r="BG180" i="5"/>
  <c r="BE180" i="5"/>
  <c r="T180" i="5"/>
  <c r="R180" i="5"/>
  <c r="P180" i="5"/>
  <c r="BI179" i="5"/>
  <c r="BH179" i="5"/>
  <c r="BG179" i="5"/>
  <c r="BE179" i="5"/>
  <c r="T179" i="5"/>
  <c r="R179" i="5"/>
  <c r="P179" i="5"/>
  <c r="BI178" i="5"/>
  <c r="BH178" i="5"/>
  <c r="BG178" i="5"/>
  <c r="BE178" i="5"/>
  <c r="T178" i="5"/>
  <c r="R178" i="5"/>
  <c r="P178" i="5"/>
  <c r="BI177" i="5"/>
  <c r="BH177" i="5"/>
  <c r="BG177" i="5"/>
  <c r="BE177" i="5"/>
  <c r="T177" i="5"/>
  <c r="R177" i="5"/>
  <c r="P177" i="5"/>
  <c r="BI176" i="5"/>
  <c r="BH176" i="5"/>
  <c r="BG176" i="5"/>
  <c r="BE176" i="5"/>
  <c r="T176" i="5"/>
  <c r="R176" i="5"/>
  <c r="P176" i="5"/>
  <c r="BI175" i="5"/>
  <c r="BH175" i="5"/>
  <c r="BG175" i="5"/>
  <c r="BE175" i="5"/>
  <c r="T175" i="5"/>
  <c r="R175" i="5"/>
  <c r="P175" i="5"/>
  <c r="BI174" i="5"/>
  <c r="BH174" i="5"/>
  <c r="BG174" i="5"/>
  <c r="BE174" i="5"/>
  <c r="T174" i="5"/>
  <c r="R174" i="5"/>
  <c r="P174" i="5"/>
  <c r="BI173" i="5"/>
  <c r="BH173" i="5"/>
  <c r="BG173" i="5"/>
  <c r="BE173" i="5"/>
  <c r="T173" i="5"/>
  <c r="R173" i="5"/>
  <c r="P173" i="5"/>
  <c r="BI172" i="5"/>
  <c r="BH172" i="5"/>
  <c r="BG172" i="5"/>
  <c r="BE172" i="5"/>
  <c r="T172" i="5"/>
  <c r="R172" i="5"/>
  <c r="P172" i="5"/>
  <c r="BI171" i="5"/>
  <c r="BH171" i="5"/>
  <c r="BG171" i="5"/>
  <c r="BE171" i="5"/>
  <c r="T171" i="5"/>
  <c r="R171" i="5"/>
  <c r="P171" i="5"/>
  <c r="BI169" i="5"/>
  <c r="BH169" i="5"/>
  <c r="BG169" i="5"/>
  <c r="BE169" i="5"/>
  <c r="T169" i="5"/>
  <c r="R169" i="5"/>
  <c r="P169" i="5"/>
  <c r="BI168" i="5"/>
  <c r="BH168" i="5"/>
  <c r="BG168" i="5"/>
  <c r="BE168" i="5"/>
  <c r="T168" i="5"/>
  <c r="R168" i="5"/>
  <c r="P168" i="5"/>
  <c r="BI167" i="5"/>
  <c r="BH167" i="5"/>
  <c r="BG167" i="5"/>
  <c r="BE167" i="5"/>
  <c r="T167" i="5"/>
  <c r="R167" i="5"/>
  <c r="P167" i="5"/>
  <c r="BI166" i="5"/>
  <c r="BH166" i="5"/>
  <c r="BG166" i="5"/>
  <c r="BE166" i="5"/>
  <c r="T166" i="5"/>
  <c r="R166" i="5"/>
  <c r="P166" i="5"/>
  <c r="BI165" i="5"/>
  <c r="BH165" i="5"/>
  <c r="BG165" i="5"/>
  <c r="BE165" i="5"/>
  <c r="T165" i="5"/>
  <c r="R165" i="5"/>
  <c r="P165" i="5"/>
  <c r="BI164" i="5"/>
  <c r="BH164" i="5"/>
  <c r="BG164" i="5"/>
  <c r="BE164" i="5"/>
  <c r="T164" i="5"/>
  <c r="R164" i="5"/>
  <c r="P164" i="5"/>
  <c r="BI163" i="5"/>
  <c r="BH163" i="5"/>
  <c r="BG163" i="5"/>
  <c r="BE163" i="5"/>
  <c r="T163" i="5"/>
  <c r="R163" i="5"/>
  <c r="P163" i="5"/>
  <c r="BI162" i="5"/>
  <c r="BH162" i="5"/>
  <c r="BG162" i="5"/>
  <c r="BE162" i="5"/>
  <c r="T162" i="5"/>
  <c r="R162" i="5"/>
  <c r="P162" i="5"/>
  <c r="BI161" i="5"/>
  <c r="BH161" i="5"/>
  <c r="BG161" i="5"/>
  <c r="BE161" i="5"/>
  <c r="T161" i="5"/>
  <c r="R161" i="5"/>
  <c r="P161" i="5"/>
  <c r="BI160" i="5"/>
  <c r="BH160" i="5"/>
  <c r="BG160" i="5"/>
  <c r="BE160" i="5"/>
  <c r="T160" i="5"/>
  <c r="R160" i="5"/>
  <c r="P160" i="5"/>
  <c r="BI159" i="5"/>
  <c r="BH159" i="5"/>
  <c r="BG159" i="5"/>
  <c r="BE159" i="5"/>
  <c r="T159" i="5"/>
  <c r="R159" i="5"/>
  <c r="P159" i="5"/>
  <c r="BI158" i="5"/>
  <c r="BH158" i="5"/>
  <c r="BG158" i="5"/>
  <c r="BE158" i="5"/>
  <c r="T158" i="5"/>
  <c r="R158" i="5"/>
  <c r="P158" i="5"/>
  <c r="BI157" i="5"/>
  <c r="BH157" i="5"/>
  <c r="BG157" i="5"/>
  <c r="BE157" i="5"/>
  <c r="T157" i="5"/>
  <c r="R157" i="5"/>
  <c r="P157" i="5"/>
  <c r="BI154" i="5"/>
  <c r="BH154" i="5"/>
  <c r="BG154" i="5"/>
  <c r="BE154" i="5"/>
  <c r="T154" i="5"/>
  <c r="T153" i="5" s="1"/>
  <c r="R154" i="5"/>
  <c r="R153" i="5"/>
  <c r="P154" i="5"/>
  <c r="P153" i="5"/>
  <c r="BI152" i="5"/>
  <c r="BH152" i="5"/>
  <c r="BG152" i="5"/>
  <c r="BE152" i="5"/>
  <c r="T152" i="5"/>
  <c r="R152" i="5"/>
  <c r="P152" i="5"/>
  <c r="BI151" i="5"/>
  <c r="BH151" i="5"/>
  <c r="BG151" i="5"/>
  <c r="BE151" i="5"/>
  <c r="T151" i="5"/>
  <c r="R151" i="5"/>
  <c r="P151" i="5"/>
  <c r="BI150" i="5"/>
  <c r="BH150" i="5"/>
  <c r="BG150" i="5"/>
  <c r="BE150" i="5"/>
  <c r="T150" i="5"/>
  <c r="R150" i="5"/>
  <c r="P150" i="5"/>
  <c r="BI148" i="5"/>
  <c r="BH148" i="5"/>
  <c r="BG148" i="5"/>
  <c r="BE148" i="5"/>
  <c r="T148" i="5"/>
  <c r="R148" i="5"/>
  <c r="P148" i="5"/>
  <c r="BI147" i="5"/>
  <c r="BH147" i="5"/>
  <c r="BG147" i="5"/>
  <c r="BE147" i="5"/>
  <c r="T147" i="5"/>
  <c r="R147" i="5"/>
  <c r="P147" i="5"/>
  <c r="BI146" i="5"/>
  <c r="BH146" i="5"/>
  <c r="BG146" i="5"/>
  <c r="BE146" i="5"/>
  <c r="T146" i="5"/>
  <c r="R146" i="5"/>
  <c r="P146" i="5"/>
  <c r="BI144" i="5"/>
  <c r="BH144" i="5"/>
  <c r="BG144" i="5"/>
  <c r="BE144" i="5"/>
  <c r="T144" i="5"/>
  <c r="R144" i="5"/>
  <c r="P144" i="5"/>
  <c r="BI143" i="5"/>
  <c r="BH143" i="5"/>
  <c r="BG143" i="5"/>
  <c r="BE143" i="5"/>
  <c r="T143" i="5"/>
  <c r="R143" i="5"/>
  <c r="P143" i="5"/>
  <c r="BI141" i="5"/>
  <c r="BH141" i="5"/>
  <c r="BG141" i="5"/>
  <c r="BE141" i="5"/>
  <c r="T141" i="5"/>
  <c r="R141" i="5"/>
  <c r="P141" i="5"/>
  <c r="BI140" i="5"/>
  <c r="BH140" i="5"/>
  <c r="BG140" i="5"/>
  <c r="BE140" i="5"/>
  <c r="T140" i="5"/>
  <c r="R140" i="5"/>
  <c r="P140" i="5"/>
  <c r="BI139" i="5"/>
  <c r="BH139" i="5"/>
  <c r="BG139" i="5"/>
  <c r="BE139" i="5"/>
  <c r="T139" i="5"/>
  <c r="R139" i="5"/>
  <c r="P139" i="5"/>
  <c r="BI137" i="5"/>
  <c r="BH137" i="5"/>
  <c r="BG137" i="5"/>
  <c r="BE137" i="5"/>
  <c r="T137" i="5"/>
  <c r="T136" i="5" s="1"/>
  <c r="R137" i="5"/>
  <c r="R136" i="5" s="1"/>
  <c r="P137" i="5"/>
  <c r="P136" i="5" s="1"/>
  <c r="BI134" i="5"/>
  <c r="BH134" i="5"/>
  <c r="BG134" i="5"/>
  <c r="BE134" i="5"/>
  <c r="T134" i="5"/>
  <c r="T133" i="5" s="1"/>
  <c r="R134" i="5"/>
  <c r="R133" i="5" s="1"/>
  <c r="P134" i="5"/>
  <c r="P133" i="5" s="1"/>
  <c r="J128" i="5"/>
  <c r="J127" i="5"/>
  <c r="F127" i="5"/>
  <c r="F125" i="5"/>
  <c r="E123" i="5"/>
  <c r="J94" i="5"/>
  <c r="J93" i="5"/>
  <c r="F93" i="5"/>
  <c r="F91" i="5"/>
  <c r="E89" i="5"/>
  <c r="J20" i="5"/>
  <c r="E20" i="5"/>
  <c r="F128" i="5"/>
  <c r="J19" i="5"/>
  <c r="J14" i="5"/>
  <c r="J125" i="5"/>
  <c r="E7" i="5"/>
  <c r="E85" i="5" s="1"/>
  <c r="J39" i="4"/>
  <c r="J38" i="4"/>
  <c r="AY98" i="1"/>
  <c r="J37" i="4"/>
  <c r="AX98" i="1"/>
  <c r="BI518" i="4"/>
  <c r="BH518" i="4"/>
  <c r="BG518" i="4"/>
  <c r="BE518" i="4"/>
  <c r="T518" i="4"/>
  <c r="T517" i="4"/>
  <c r="R518" i="4"/>
  <c r="R517" i="4" s="1"/>
  <c r="P518" i="4"/>
  <c r="P517" i="4"/>
  <c r="BI501" i="4"/>
  <c r="BH501" i="4"/>
  <c r="BG501" i="4"/>
  <c r="BE501" i="4"/>
  <c r="T501" i="4"/>
  <c r="R501" i="4"/>
  <c r="P501" i="4"/>
  <c r="BI473" i="4"/>
  <c r="BH473" i="4"/>
  <c r="BG473" i="4"/>
  <c r="BE473" i="4"/>
  <c r="T473" i="4"/>
  <c r="R473" i="4"/>
  <c r="P473" i="4"/>
  <c r="BI472" i="4"/>
  <c r="BH472" i="4"/>
  <c r="BG472" i="4"/>
  <c r="BE472" i="4"/>
  <c r="T472" i="4"/>
  <c r="R472" i="4"/>
  <c r="P472" i="4"/>
  <c r="BI471" i="4"/>
  <c r="BH471" i="4"/>
  <c r="BG471" i="4"/>
  <c r="BE471" i="4"/>
  <c r="T471" i="4"/>
  <c r="R471" i="4"/>
  <c r="P471" i="4"/>
  <c r="BI470" i="4"/>
  <c r="BH470" i="4"/>
  <c r="BG470" i="4"/>
  <c r="BE470" i="4"/>
  <c r="T470" i="4"/>
  <c r="R470" i="4"/>
  <c r="P470" i="4"/>
  <c r="BI468" i="4"/>
  <c r="BH468" i="4"/>
  <c r="BG468" i="4"/>
  <c r="BE468" i="4"/>
  <c r="T468" i="4"/>
  <c r="R468" i="4"/>
  <c r="P468" i="4"/>
  <c r="BI467" i="4"/>
  <c r="BH467" i="4"/>
  <c r="BG467" i="4"/>
  <c r="BE467" i="4"/>
  <c r="T467" i="4"/>
  <c r="R467" i="4"/>
  <c r="P467" i="4"/>
  <c r="BI465" i="4"/>
  <c r="BH465" i="4"/>
  <c r="BG465" i="4"/>
  <c r="BE465" i="4"/>
  <c r="T465" i="4"/>
  <c r="R465" i="4"/>
  <c r="P465" i="4"/>
  <c r="BI447" i="4"/>
  <c r="BH447" i="4"/>
  <c r="BG447" i="4"/>
  <c r="BE447" i="4"/>
  <c r="T447" i="4"/>
  <c r="R447" i="4"/>
  <c r="P447" i="4"/>
  <c r="BI442" i="4"/>
  <c r="BH442" i="4"/>
  <c r="BG442" i="4"/>
  <c r="BE442" i="4"/>
  <c r="T442" i="4"/>
  <c r="R442" i="4"/>
  <c r="P442" i="4"/>
  <c r="BI440" i="4"/>
  <c r="BH440" i="4"/>
  <c r="BG440" i="4"/>
  <c r="BE440" i="4"/>
  <c r="T440" i="4"/>
  <c r="R440" i="4"/>
  <c r="P440" i="4"/>
  <c r="BI439" i="4"/>
  <c r="BH439" i="4"/>
  <c r="BG439" i="4"/>
  <c r="BE439" i="4"/>
  <c r="T439" i="4"/>
  <c r="R439" i="4"/>
  <c r="P439" i="4"/>
  <c r="BI438" i="4"/>
  <c r="BH438" i="4"/>
  <c r="BG438" i="4"/>
  <c r="BE438" i="4"/>
  <c r="T438" i="4"/>
  <c r="R438" i="4"/>
  <c r="P438" i="4"/>
  <c r="BI437" i="4"/>
  <c r="BH437" i="4"/>
  <c r="BG437" i="4"/>
  <c r="BE437" i="4"/>
  <c r="T437" i="4"/>
  <c r="R437" i="4"/>
  <c r="P437" i="4"/>
  <c r="BI436" i="4"/>
  <c r="BH436" i="4"/>
  <c r="BG436" i="4"/>
  <c r="BE436" i="4"/>
  <c r="T436" i="4"/>
  <c r="R436" i="4"/>
  <c r="P436" i="4"/>
  <c r="BI434" i="4"/>
  <c r="BH434" i="4"/>
  <c r="BG434" i="4"/>
  <c r="BE434" i="4"/>
  <c r="T434" i="4"/>
  <c r="R434" i="4"/>
  <c r="P434" i="4"/>
  <c r="BI433" i="4"/>
  <c r="BH433" i="4"/>
  <c r="BG433" i="4"/>
  <c r="BE433" i="4"/>
  <c r="T433" i="4"/>
  <c r="R433" i="4"/>
  <c r="P433" i="4"/>
  <c r="BI432" i="4"/>
  <c r="BH432" i="4"/>
  <c r="BG432" i="4"/>
  <c r="BE432" i="4"/>
  <c r="T432" i="4"/>
  <c r="R432" i="4"/>
  <c r="P432" i="4"/>
  <c r="BI430" i="4"/>
  <c r="BH430" i="4"/>
  <c r="BG430" i="4"/>
  <c r="BE430" i="4"/>
  <c r="T430" i="4"/>
  <c r="R430" i="4"/>
  <c r="P430" i="4"/>
  <c r="BI424" i="4"/>
  <c r="BH424" i="4"/>
  <c r="BG424" i="4"/>
  <c r="BE424" i="4"/>
  <c r="T424" i="4"/>
  <c r="R424" i="4"/>
  <c r="P424" i="4"/>
  <c r="BI419" i="4"/>
  <c r="BH419" i="4"/>
  <c r="BG419" i="4"/>
  <c r="BE419" i="4"/>
  <c r="T419" i="4"/>
  <c r="R419" i="4"/>
  <c r="P419" i="4"/>
  <c r="BI417" i="4"/>
  <c r="BH417" i="4"/>
  <c r="BG417" i="4"/>
  <c r="BE417" i="4"/>
  <c r="T417" i="4"/>
  <c r="R417" i="4"/>
  <c r="P417" i="4"/>
  <c r="BI416" i="4"/>
  <c r="BH416" i="4"/>
  <c r="BG416" i="4"/>
  <c r="BE416" i="4"/>
  <c r="T416" i="4"/>
  <c r="R416" i="4"/>
  <c r="P416" i="4"/>
  <c r="BI414" i="4"/>
  <c r="BH414" i="4"/>
  <c r="BG414" i="4"/>
  <c r="BE414" i="4"/>
  <c r="T414" i="4"/>
  <c r="R414" i="4"/>
  <c r="P414" i="4"/>
  <c r="BI412" i="4"/>
  <c r="BH412" i="4"/>
  <c r="BG412" i="4"/>
  <c r="BE412" i="4"/>
  <c r="T412" i="4"/>
  <c r="R412" i="4"/>
  <c r="P412" i="4"/>
  <c r="BI404" i="4"/>
  <c r="BH404" i="4"/>
  <c r="BG404" i="4"/>
  <c r="BE404" i="4"/>
  <c r="T404" i="4"/>
  <c r="R404" i="4"/>
  <c r="P404" i="4"/>
  <c r="BI403" i="4"/>
  <c r="BH403" i="4"/>
  <c r="BG403" i="4"/>
  <c r="BE403" i="4"/>
  <c r="T403" i="4"/>
  <c r="R403" i="4"/>
  <c r="P403" i="4"/>
  <c r="BI401" i="4"/>
  <c r="BH401" i="4"/>
  <c r="BG401" i="4"/>
  <c r="BE401" i="4"/>
  <c r="T401" i="4"/>
  <c r="R401" i="4"/>
  <c r="P401" i="4"/>
  <c r="BI393" i="4"/>
  <c r="BH393" i="4"/>
  <c r="BG393" i="4"/>
  <c r="BE393" i="4"/>
  <c r="T393" i="4"/>
  <c r="R393" i="4"/>
  <c r="P393" i="4"/>
  <c r="BI387" i="4"/>
  <c r="BH387" i="4"/>
  <c r="BG387" i="4"/>
  <c r="BE387" i="4"/>
  <c r="T387" i="4"/>
  <c r="R387" i="4"/>
  <c r="P387" i="4"/>
  <c r="BI386" i="4"/>
  <c r="BH386" i="4"/>
  <c r="BG386" i="4"/>
  <c r="BE386" i="4"/>
  <c r="T386" i="4"/>
  <c r="R386" i="4"/>
  <c r="P386" i="4"/>
  <c r="BI385" i="4"/>
  <c r="BH385" i="4"/>
  <c r="BG385" i="4"/>
  <c r="BE385" i="4"/>
  <c r="T385" i="4"/>
  <c r="R385" i="4"/>
  <c r="P385" i="4"/>
  <c r="BI384" i="4"/>
  <c r="BH384" i="4"/>
  <c r="BG384" i="4"/>
  <c r="BE384" i="4"/>
  <c r="T384" i="4"/>
  <c r="R384" i="4"/>
  <c r="P384" i="4"/>
  <c r="BI382" i="4"/>
  <c r="BH382" i="4"/>
  <c r="BG382" i="4"/>
  <c r="BE382" i="4"/>
  <c r="T382" i="4"/>
  <c r="R382" i="4"/>
  <c r="P382" i="4"/>
  <c r="BI381" i="4"/>
  <c r="BH381" i="4"/>
  <c r="BG381" i="4"/>
  <c r="BE381" i="4"/>
  <c r="T381" i="4"/>
  <c r="R381" i="4"/>
  <c r="P381" i="4"/>
  <c r="BI376" i="4"/>
  <c r="BH376" i="4"/>
  <c r="BG376" i="4"/>
  <c r="BE376" i="4"/>
  <c r="T376" i="4"/>
  <c r="R376" i="4"/>
  <c r="P376" i="4"/>
  <c r="BI375" i="4"/>
  <c r="BH375" i="4"/>
  <c r="BG375" i="4"/>
  <c r="BE375" i="4"/>
  <c r="T375" i="4"/>
  <c r="R375" i="4"/>
  <c r="P375" i="4"/>
  <c r="BI374" i="4"/>
  <c r="BH374" i="4"/>
  <c r="BG374" i="4"/>
  <c r="BE374" i="4"/>
  <c r="T374" i="4"/>
  <c r="R374" i="4"/>
  <c r="P374" i="4"/>
  <c r="BI373" i="4"/>
  <c r="BH373" i="4"/>
  <c r="BG373" i="4"/>
  <c r="BE373" i="4"/>
  <c r="T373" i="4"/>
  <c r="R373" i="4"/>
  <c r="P373" i="4"/>
  <c r="BI371" i="4"/>
  <c r="BH371" i="4"/>
  <c r="BG371" i="4"/>
  <c r="BE371" i="4"/>
  <c r="T371" i="4"/>
  <c r="R371" i="4"/>
  <c r="P371" i="4"/>
  <c r="BI358" i="4"/>
  <c r="BH358" i="4"/>
  <c r="BG358" i="4"/>
  <c r="BE358" i="4"/>
  <c r="T358" i="4"/>
  <c r="R358" i="4"/>
  <c r="P358" i="4"/>
  <c r="BI352" i="4"/>
  <c r="BH352" i="4"/>
  <c r="BG352" i="4"/>
  <c r="BE352" i="4"/>
  <c r="T352" i="4"/>
  <c r="R352" i="4"/>
  <c r="P352" i="4"/>
  <c r="BI348" i="4"/>
  <c r="BH348" i="4"/>
  <c r="BG348" i="4"/>
  <c r="BE348" i="4"/>
  <c r="T348" i="4"/>
  <c r="R348" i="4"/>
  <c r="P348" i="4"/>
  <c r="BI337" i="4"/>
  <c r="BH337" i="4"/>
  <c r="BG337" i="4"/>
  <c r="BE337" i="4"/>
  <c r="T337" i="4"/>
  <c r="R337" i="4"/>
  <c r="P337" i="4"/>
  <c r="BI336" i="4"/>
  <c r="BH336" i="4"/>
  <c r="BG336" i="4"/>
  <c r="BE336" i="4"/>
  <c r="T336" i="4"/>
  <c r="R336" i="4"/>
  <c r="P336" i="4"/>
  <c r="BI335" i="4"/>
  <c r="BH335" i="4"/>
  <c r="BG335" i="4"/>
  <c r="BE335" i="4"/>
  <c r="T335" i="4"/>
  <c r="R335" i="4"/>
  <c r="P335" i="4"/>
  <c r="BI334" i="4"/>
  <c r="BH334" i="4"/>
  <c r="BG334" i="4"/>
  <c r="BE334" i="4"/>
  <c r="T334" i="4"/>
  <c r="R334" i="4"/>
  <c r="P334" i="4"/>
  <c r="BI332" i="4"/>
  <c r="BH332" i="4"/>
  <c r="BG332" i="4"/>
  <c r="BE332" i="4"/>
  <c r="T332" i="4"/>
  <c r="R332" i="4"/>
  <c r="P332" i="4"/>
  <c r="BI331" i="4"/>
  <c r="BH331" i="4"/>
  <c r="BG331" i="4"/>
  <c r="BE331" i="4"/>
  <c r="T331" i="4"/>
  <c r="R331" i="4"/>
  <c r="P331" i="4"/>
  <c r="BI330" i="4"/>
  <c r="BH330" i="4"/>
  <c r="BG330" i="4"/>
  <c r="BE330" i="4"/>
  <c r="T330" i="4"/>
  <c r="R330" i="4"/>
  <c r="P330" i="4"/>
  <c r="BI329" i="4"/>
  <c r="BH329" i="4"/>
  <c r="BG329" i="4"/>
  <c r="BE329" i="4"/>
  <c r="T329" i="4"/>
  <c r="R329" i="4"/>
  <c r="P329" i="4"/>
  <c r="BI328" i="4"/>
  <c r="BH328" i="4"/>
  <c r="BG328" i="4"/>
  <c r="BE328" i="4"/>
  <c r="T328" i="4"/>
  <c r="R328" i="4"/>
  <c r="P328" i="4"/>
  <c r="BI327" i="4"/>
  <c r="BH327" i="4"/>
  <c r="BG327" i="4"/>
  <c r="BE327" i="4"/>
  <c r="T327" i="4"/>
  <c r="R327" i="4"/>
  <c r="P327" i="4"/>
  <c r="BI326" i="4"/>
  <c r="BH326" i="4"/>
  <c r="BG326" i="4"/>
  <c r="BE326" i="4"/>
  <c r="T326" i="4"/>
  <c r="R326" i="4"/>
  <c r="P326" i="4"/>
  <c r="BI325" i="4"/>
  <c r="BH325" i="4"/>
  <c r="BG325" i="4"/>
  <c r="BE325" i="4"/>
  <c r="T325" i="4"/>
  <c r="R325" i="4"/>
  <c r="P325" i="4"/>
  <c r="BI324" i="4"/>
  <c r="BH324" i="4"/>
  <c r="BG324" i="4"/>
  <c r="BE324" i="4"/>
  <c r="T324" i="4"/>
  <c r="R324" i="4"/>
  <c r="P324" i="4"/>
  <c r="BI323" i="4"/>
  <c r="BH323" i="4"/>
  <c r="BG323" i="4"/>
  <c r="BE323" i="4"/>
  <c r="T323" i="4"/>
  <c r="R323" i="4"/>
  <c r="P323" i="4"/>
  <c r="BI322" i="4"/>
  <c r="BH322" i="4"/>
  <c r="BG322" i="4"/>
  <c r="BE322" i="4"/>
  <c r="T322" i="4"/>
  <c r="R322" i="4"/>
  <c r="P322" i="4"/>
  <c r="BI321" i="4"/>
  <c r="BH321" i="4"/>
  <c r="BG321" i="4"/>
  <c r="BE321" i="4"/>
  <c r="T321" i="4"/>
  <c r="R321" i="4"/>
  <c r="P321" i="4"/>
  <c r="BI320" i="4"/>
  <c r="BH320" i="4"/>
  <c r="BG320" i="4"/>
  <c r="BE320" i="4"/>
  <c r="T320" i="4"/>
  <c r="R320" i="4"/>
  <c r="P320" i="4"/>
  <c r="BI319" i="4"/>
  <c r="BH319" i="4"/>
  <c r="BG319" i="4"/>
  <c r="BE319" i="4"/>
  <c r="T319" i="4"/>
  <c r="R319" i="4"/>
  <c r="P319" i="4"/>
  <c r="BI318" i="4"/>
  <c r="BH318" i="4"/>
  <c r="BG318" i="4"/>
  <c r="BE318" i="4"/>
  <c r="T318" i="4"/>
  <c r="R318" i="4"/>
  <c r="P318" i="4"/>
  <c r="BI317" i="4"/>
  <c r="BH317" i="4"/>
  <c r="BG317" i="4"/>
  <c r="BE317" i="4"/>
  <c r="T317" i="4"/>
  <c r="R317" i="4"/>
  <c r="P317" i="4"/>
  <c r="BI315" i="4"/>
  <c r="BH315" i="4"/>
  <c r="BG315" i="4"/>
  <c r="BE315" i="4"/>
  <c r="T315" i="4"/>
  <c r="R315" i="4"/>
  <c r="P315" i="4"/>
  <c r="BI313" i="4"/>
  <c r="BH313" i="4"/>
  <c r="BG313" i="4"/>
  <c r="BE313" i="4"/>
  <c r="T313" i="4"/>
  <c r="R313" i="4"/>
  <c r="P313" i="4"/>
  <c r="BI309" i="4"/>
  <c r="BH309" i="4"/>
  <c r="BG309" i="4"/>
  <c r="BE309" i="4"/>
  <c r="T309" i="4"/>
  <c r="R309" i="4"/>
  <c r="P309" i="4"/>
  <c r="BI308" i="4"/>
  <c r="BH308" i="4"/>
  <c r="BG308" i="4"/>
  <c r="BE308" i="4"/>
  <c r="T308" i="4"/>
  <c r="R308" i="4"/>
  <c r="P308" i="4"/>
  <c r="BI304" i="4"/>
  <c r="BH304" i="4"/>
  <c r="BG304" i="4"/>
  <c r="BE304" i="4"/>
  <c r="T304" i="4"/>
  <c r="R304" i="4"/>
  <c r="P304" i="4"/>
  <c r="BI289" i="4"/>
  <c r="BH289" i="4"/>
  <c r="BG289" i="4"/>
  <c r="BE289" i="4"/>
  <c r="T289" i="4"/>
  <c r="R289" i="4"/>
  <c r="P289" i="4"/>
  <c r="BI287" i="4"/>
  <c r="BH287" i="4"/>
  <c r="BG287" i="4"/>
  <c r="BE287" i="4"/>
  <c r="T287" i="4"/>
  <c r="R287" i="4"/>
  <c r="P287" i="4"/>
  <c r="BI286" i="4"/>
  <c r="BH286" i="4"/>
  <c r="BG286" i="4"/>
  <c r="BE286" i="4"/>
  <c r="T286" i="4"/>
  <c r="R286" i="4"/>
  <c r="P286" i="4"/>
  <c r="BI285" i="4"/>
  <c r="BH285" i="4"/>
  <c r="BG285" i="4"/>
  <c r="BE285" i="4"/>
  <c r="T285" i="4"/>
  <c r="R285" i="4"/>
  <c r="P285" i="4"/>
  <c r="BI283" i="4"/>
  <c r="BH283" i="4"/>
  <c r="BG283" i="4"/>
  <c r="BE283" i="4"/>
  <c r="T283" i="4"/>
  <c r="R283" i="4"/>
  <c r="P283" i="4"/>
  <c r="BI282" i="4"/>
  <c r="BH282" i="4"/>
  <c r="BG282" i="4"/>
  <c r="BE282" i="4"/>
  <c r="T282" i="4"/>
  <c r="R282" i="4"/>
  <c r="P282" i="4"/>
  <c r="BI281" i="4"/>
  <c r="BH281" i="4"/>
  <c r="BG281" i="4"/>
  <c r="BE281" i="4"/>
  <c r="T281" i="4"/>
  <c r="R281" i="4"/>
  <c r="P281" i="4"/>
  <c r="BI280" i="4"/>
  <c r="BH280" i="4"/>
  <c r="BG280" i="4"/>
  <c r="BE280" i="4"/>
  <c r="T280" i="4"/>
  <c r="R280" i="4"/>
  <c r="P280" i="4"/>
  <c r="BI279" i="4"/>
  <c r="BH279" i="4"/>
  <c r="BG279" i="4"/>
  <c r="BE279" i="4"/>
  <c r="T279" i="4"/>
  <c r="R279" i="4"/>
  <c r="P279" i="4"/>
  <c r="BI278" i="4"/>
  <c r="BH278" i="4"/>
  <c r="BG278" i="4"/>
  <c r="BE278" i="4"/>
  <c r="T278" i="4"/>
  <c r="R278" i="4"/>
  <c r="P278" i="4"/>
  <c r="BI275" i="4"/>
  <c r="BH275" i="4"/>
  <c r="BG275" i="4"/>
  <c r="BE275" i="4"/>
  <c r="T275" i="4"/>
  <c r="T274" i="4"/>
  <c r="R275" i="4"/>
  <c r="R274" i="4"/>
  <c r="P275" i="4"/>
  <c r="P274" i="4" s="1"/>
  <c r="BI273" i="4"/>
  <c r="BH273" i="4"/>
  <c r="BG273" i="4"/>
  <c r="BE273" i="4"/>
  <c r="T273" i="4"/>
  <c r="R273" i="4"/>
  <c r="P273" i="4"/>
  <c r="BI269" i="4"/>
  <c r="BH269" i="4"/>
  <c r="BG269" i="4"/>
  <c r="BE269" i="4"/>
  <c r="T269" i="4"/>
  <c r="R269" i="4"/>
  <c r="P269" i="4"/>
  <c r="BI267" i="4"/>
  <c r="BH267" i="4"/>
  <c r="BG267" i="4"/>
  <c r="BE267" i="4"/>
  <c r="T267" i="4"/>
  <c r="R267" i="4"/>
  <c r="P267" i="4"/>
  <c r="BI266" i="4"/>
  <c r="BH266" i="4"/>
  <c r="BG266" i="4"/>
  <c r="BE266" i="4"/>
  <c r="T266" i="4"/>
  <c r="R266" i="4"/>
  <c r="P266" i="4"/>
  <c r="BI265" i="4"/>
  <c r="BH265" i="4"/>
  <c r="BG265" i="4"/>
  <c r="BE265" i="4"/>
  <c r="T265" i="4"/>
  <c r="R265" i="4"/>
  <c r="P265" i="4"/>
  <c r="BI262" i="4"/>
  <c r="BH262" i="4"/>
  <c r="BG262" i="4"/>
  <c r="BE262" i="4"/>
  <c r="T262" i="4"/>
  <c r="R262" i="4"/>
  <c r="P262" i="4"/>
  <c r="BI260" i="4"/>
  <c r="BH260" i="4"/>
  <c r="BG260" i="4"/>
  <c r="BE260" i="4"/>
  <c r="T260" i="4"/>
  <c r="R260" i="4"/>
  <c r="P260" i="4"/>
  <c r="BI249" i="4"/>
  <c r="BH249" i="4"/>
  <c r="BG249" i="4"/>
  <c r="BE249" i="4"/>
  <c r="T249" i="4"/>
  <c r="R249" i="4"/>
  <c r="P249" i="4"/>
  <c r="BI247" i="4"/>
  <c r="BH247" i="4"/>
  <c r="BG247" i="4"/>
  <c r="BE247" i="4"/>
  <c r="T247" i="4"/>
  <c r="R247" i="4"/>
  <c r="P247" i="4"/>
  <c r="BI243" i="4"/>
  <c r="BH243" i="4"/>
  <c r="BG243" i="4"/>
  <c r="BE243" i="4"/>
  <c r="T243" i="4"/>
  <c r="R243" i="4"/>
  <c r="P243" i="4"/>
  <c r="BI241" i="4"/>
  <c r="BH241" i="4"/>
  <c r="BG241" i="4"/>
  <c r="BE241" i="4"/>
  <c r="T241" i="4"/>
  <c r="R241" i="4"/>
  <c r="P241" i="4"/>
  <c r="BI239" i="4"/>
  <c r="BH239" i="4"/>
  <c r="BG239" i="4"/>
  <c r="BE239" i="4"/>
  <c r="T239" i="4"/>
  <c r="R239" i="4"/>
  <c r="P239" i="4"/>
  <c r="BI237" i="4"/>
  <c r="BH237" i="4"/>
  <c r="BG237" i="4"/>
  <c r="BE237" i="4"/>
  <c r="T237" i="4"/>
  <c r="R237" i="4"/>
  <c r="P237" i="4"/>
  <c r="BI231" i="4"/>
  <c r="BH231" i="4"/>
  <c r="BG231" i="4"/>
  <c r="BE231" i="4"/>
  <c r="T231" i="4"/>
  <c r="R231" i="4"/>
  <c r="P231" i="4"/>
  <c r="BI230" i="4"/>
  <c r="BH230" i="4"/>
  <c r="BG230" i="4"/>
  <c r="BE230" i="4"/>
  <c r="T230" i="4"/>
  <c r="R230" i="4"/>
  <c r="P230" i="4"/>
  <c r="BI229" i="4"/>
  <c r="BH229" i="4"/>
  <c r="BG229" i="4"/>
  <c r="BE229" i="4"/>
  <c r="T229" i="4"/>
  <c r="R229" i="4"/>
  <c r="P229" i="4"/>
  <c r="BI228" i="4"/>
  <c r="BH228" i="4"/>
  <c r="BG228" i="4"/>
  <c r="BE228" i="4"/>
  <c r="T228" i="4"/>
  <c r="R228" i="4"/>
  <c r="P228" i="4"/>
  <c r="BI224" i="4"/>
  <c r="BH224" i="4"/>
  <c r="BG224" i="4"/>
  <c r="BE224" i="4"/>
  <c r="T224" i="4"/>
  <c r="R224" i="4"/>
  <c r="P224" i="4"/>
  <c r="BI209" i="4"/>
  <c r="BH209" i="4"/>
  <c r="BG209" i="4"/>
  <c r="BE209" i="4"/>
  <c r="T209" i="4"/>
  <c r="R209" i="4"/>
  <c r="P209" i="4"/>
  <c r="BI207" i="4"/>
  <c r="BH207" i="4"/>
  <c r="BG207" i="4"/>
  <c r="BE207" i="4"/>
  <c r="T207" i="4"/>
  <c r="R207" i="4"/>
  <c r="P207" i="4"/>
  <c r="BI205" i="4"/>
  <c r="BH205" i="4"/>
  <c r="BG205" i="4"/>
  <c r="BE205" i="4"/>
  <c r="T205" i="4"/>
  <c r="R205" i="4"/>
  <c r="P205" i="4"/>
  <c r="BI204" i="4"/>
  <c r="BH204" i="4"/>
  <c r="BG204" i="4"/>
  <c r="BE204" i="4"/>
  <c r="T204" i="4"/>
  <c r="R204" i="4"/>
  <c r="P204" i="4"/>
  <c r="BI203" i="4"/>
  <c r="BH203" i="4"/>
  <c r="BG203" i="4"/>
  <c r="BE203" i="4"/>
  <c r="T203" i="4"/>
  <c r="R203" i="4"/>
  <c r="P203" i="4"/>
  <c r="BI201" i="4"/>
  <c r="BH201" i="4"/>
  <c r="BG201" i="4"/>
  <c r="BE201" i="4"/>
  <c r="T201" i="4"/>
  <c r="R201" i="4"/>
  <c r="P201" i="4"/>
  <c r="BI182" i="4"/>
  <c r="BH182" i="4"/>
  <c r="BG182" i="4"/>
  <c r="BE182" i="4"/>
  <c r="T182" i="4"/>
  <c r="R182" i="4"/>
  <c r="P182" i="4"/>
  <c r="BI163" i="4"/>
  <c r="BH163" i="4"/>
  <c r="BG163" i="4"/>
  <c r="BE163" i="4"/>
  <c r="T163" i="4"/>
  <c r="R163" i="4"/>
  <c r="P163" i="4"/>
  <c r="BI162" i="4"/>
  <c r="BH162" i="4"/>
  <c r="BG162" i="4"/>
  <c r="BE162" i="4"/>
  <c r="T162" i="4"/>
  <c r="R162" i="4"/>
  <c r="P162" i="4"/>
  <c r="BI161" i="4"/>
  <c r="BH161" i="4"/>
  <c r="BG161" i="4"/>
  <c r="BE161" i="4"/>
  <c r="T161" i="4"/>
  <c r="R161" i="4"/>
  <c r="P161" i="4"/>
  <c r="BI159" i="4"/>
  <c r="BH159" i="4"/>
  <c r="BG159" i="4"/>
  <c r="BE159" i="4"/>
  <c r="T159" i="4"/>
  <c r="R159" i="4"/>
  <c r="P159" i="4"/>
  <c r="BI155" i="4"/>
  <c r="BH155" i="4"/>
  <c r="BG155" i="4"/>
  <c r="BE155" i="4"/>
  <c r="T155" i="4"/>
  <c r="R155" i="4"/>
  <c r="P155" i="4"/>
  <c r="BI153" i="4"/>
  <c r="BH153" i="4"/>
  <c r="BG153" i="4"/>
  <c r="BE153" i="4"/>
  <c r="T153" i="4"/>
  <c r="R153" i="4"/>
  <c r="P153" i="4"/>
  <c r="BI152" i="4"/>
  <c r="BH152" i="4"/>
  <c r="BG152" i="4"/>
  <c r="BE152" i="4"/>
  <c r="T152" i="4"/>
  <c r="R152" i="4"/>
  <c r="P152" i="4"/>
  <c r="BI146" i="4"/>
  <c r="BH146" i="4"/>
  <c r="BG146" i="4"/>
  <c r="BE146" i="4"/>
  <c r="T146" i="4"/>
  <c r="R146" i="4"/>
  <c r="P146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40" i="4"/>
  <c r="BH140" i="4"/>
  <c r="BG140" i="4"/>
  <c r="BE140" i="4"/>
  <c r="T140" i="4"/>
  <c r="R140" i="4"/>
  <c r="P140" i="4"/>
  <c r="J134" i="4"/>
  <c r="J133" i="4"/>
  <c r="F133" i="4"/>
  <c r="F131" i="4"/>
  <c r="E129" i="4"/>
  <c r="J94" i="4"/>
  <c r="J93" i="4"/>
  <c r="F93" i="4"/>
  <c r="F91" i="4"/>
  <c r="E89" i="4"/>
  <c r="J20" i="4"/>
  <c r="E20" i="4"/>
  <c r="F94" i="4" s="1"/>
  <c r="J19" i="4"/>
  <c r="J14" i="4"/>
  <c r="J91" i="4" s="1"/>
  <c r="E7" i="4"/>
  <c r="E125" i="4" s="1"/>
  <c r="J37" i="3"/>
  <c r="J36" i="3"/>
  <c r="AY96" i="1" s="1"/>
  <c r="J35" i="3"/>
  <c r="AX96" i="1" s="1"/>
  <c r="BI454" i="3"/>
  <c r="BH454" i="3"/>
  <c r="BG454" i="3"/>
  <c r="BF454" i="3"/>
  <c r="T454" i="3"/>
  <c r="R454" i="3"/>
  <c r="P454" i="3"/>
  <c r="BI452" i="3"/>
  <c r="BH452" i="3"/>
  <c r="BG452" i="3"/>
  <c r="BF452" i="3"/>
  <c r="T452" i="3"/>
  <c r="R452" i="3"/>
  <c r="P452" i="3"/>
  <c r="BI450" i="3"/>
  <c r="BH450" i="3"/>
  <c r="BG450" i="3"/>
  <c r="BF450" i="3"/>
  <c r="T450" i="3"/>
  <c r="R450" i="3"/>
  <c r="P450" i="3"/>
  <c r="BI449" i="3"/>
  <c r="BH449" i="3"/>
  <c r="BG449" i="3"/>
  <c r="BF449" i="3"/>
  <c r="T449" i="3"/>
  <c r="R449" i="3"/>
  <c r="P449" i="3"/>
  <c r="BI448" i="3"/>
  <c r="BH448" i="3"/>
  <c r="BG448" i="3"/>
  <c r="BF448" i="3"/>
  <c r="T448" i="3"/>
  <c r="R448" i="3"/>
  <c r="P448" i="3"/>
  <c r="BI447" i="3"/>
  <c r="BH447" i="3"/>
  <c r="BG447" i="3"/>
  <c r="BF447" i="3"/>
  <c r="T447" i="3"/>
  <c r="R447" i="3"/>
  <c r="P447" i="3"/>
  <c r="BI446" i="3"/>
  <c r="BH446" i="3"/>
  <c r="BG446" i="3"/>
  <c r="BF446" i="3"/>
  <c r="T446" i="3"/>
  <c r="R446" i="3"/>
  <c r="P446" i="3"/>
  <c r="BI445" i="3"/>
  <c r="BH445" i="3"/>
  <c r="BG445" i="3"/>
  <c r="BF445" i="3"/>
  <c r="T445" i="3"/>
  <c r="R445" i="3"/>
  <c r="P445" i="3"/>
  <c r="BI443" i="3"/>
  <c r="BH443" i="3"/>
  <c r="BG443" i="3"/>
  <c r="BF443" i="3"/>
  <c r="T443" i="3"/>
  <c r="R443" i="3"/>
  <c r="P443" i="3"/>
  <c r="BI442" i="3"/>
  <c r="BH442" i="3"/>
  <c r="BG442" i="3"/>
  <c r="BF442" i="3"/>
  <c r="T442" i="3"/>
  <c r="R442" i="3"/>
  <c r="P442" i="3"/>
  <c r="BI430" i="3"/>
  <c r="BH430" i="3"/>
  <c r="BG430" i="3"/>
  <c r="BF430" i="3"/>
  <c r="T430" i="3"/>
  <c r="R430" i="3"/>
  <c r="P430" i="3"/>
  <c r="BI428" i="3"/>
  <c r="BH428" i="3"/>
  <c r="BG428" i="3"/>
  <c r="BF428" i="3"/>
  <c r="T428" i="3"/>
  <c r="R428" i="3"/>
  <c r="P428" i="3"/>
  <c r="BI427" i="3"/>
  <c r="BH427" i="3"/>
  <c r="BG427" i="3"/>
  <c r="BF427" i="3"/>
  <c r="T427" i="3"/>
  <c r="R427" i="3"/>
  <c r="P427" i="3"/>
  <c r="BI426" i="3"/>
  <c r="BH426" i="3"/>
  <c r="BG426" i="3"/>
  <c r="BF426" i="3"/>
  <c r="T426" i="3"/>
  <c r="R426" i="3"/>
  <c r="P426" i="3"/>
  <c r="BI425" i="3"/>
  <c r="BH425" i="3"/>
  <c r="BG425" i="3"/>
  <c r="BF425" i="3"/>
  <c r="T425" i="3"/>
  <c r="R425" i="3"/>
  <c r="P425" i="3"/>
  <c r="BI424" i="3"/>
  <c r="BH424" i="3"/>
  <c r="BG424" i="3"/>
  <c r="BF424" i="3"/>
  <c r="T424" i="3"/>
  <c r="R424" i="3"/>
  <c r="P424" i="3"/>
  <c r="BI423" i="3"/>
  <c r="BH423" i="3"/>
  <c r="BG423" i="3"/>
  <c r="BF423" i="3"/>
  <c r="T423" i="3"/>
  <c r="R423" i="3"/>
  <c r="P423" i="3"/>
  <c r="BI422" i="3"/>
  <c r="BH422" i="3"/>
  <c r="BG422" i="3"/>
  <c r="BF422" i="3"/>
  <c r="T422" i="3"/>
  <c r="R422" i="3"/>
  <c r="P422" i="3"/>
  <c r="BI421" i="3"/>
  <c r="BH421" i="3"/>
  <c r="BG421" i="3"/>
  <c r="BF421" i="3"/>
  <c r="T421" i="3"/>
  <c r="R421" i="3"/>
  <c r="P421" i="3"/>
  <c r="BI420" i="3"/>
  <c r="BH420" i="3"/>
  <c r="BG420" i="3"/>
  <c r="BF420" i="3"/>
  <c r="T420" i="3"/>
  <c r="R420" i="3"/>
  <c r="P420" i="3"/>
  <c r="BI419" i="3"/>
  <c r="BH419" i="3"/>
  <c r="BG419" i="3"/>
  <c r="BF419" i="3"/>
  <c r="T419" i="3"/>
  <c r="R419" i="3"/>
  <c r="P419" i="3"/>
  <c r="BI417" i="3"/>
  <c r="BH417" i="3"/>
  <c r="BG417" i="3"/>
  <c r="BF417" i="3"/>
  <c r="T417" i="3"/>
  <c r="R417" i="3"/>
  <c r="P417" i="3"/>
  <c r="BI415" i="3"/>
  <c r="BH415" i="3"/>
  <c r="BG415" i="3"/>
  <c r="BF415" i="3"/>
  <c r="T415" i="3"/>
  <c r="R415" i="3"/>
  <c r="P415" i="3"/>
  <c r="BI414" i="3"/>
  <c r="BH414" i="3"/>
  <c r="BG414" i="3"/>
  <c r="BF414" i="3"/>
  <c r="T414" i="3"/>
  <c r="R414" i="3"/>
  <c r="P414" i="3"/>
  <c r="BI413" i="3"/>
  <c r="BH413" i="3"/>
  <c r="BG413" i="3"/>
  <c r="BF413" i="3"/>
  <c r="T413" i="3"/>
  <c r="R413" i="3"/>
  <c r="P413" i="3"/>
  <c r="BI412" i="3"/>
  <c r="BH412" i="3"/>
  <c r="BG412" i="3"/>
  <c r="BF412" i="3"/>
  <c r="T412" i="3"/>
  <c r="R412" i="3"/>
  <c r="P412" i="3"/>
  <c r="BI410" i="3"/>
  <c r="BH410" i="3"/>
  <c r="BG410" i="3"/>
  <c r="BF410" i="3"/>
  <c r="T410" i="3"/>
  <c r="R410" i="3"/>
  <c r="P410" i="3"/>
  <c r="BI409" i="3"/>
  <c r="BH409" i="3"/>
  <c r="BG409" i="3"/>
  <c r="BF409" i="3"/>
  <c r="T409" i="3"/>
  <c r="R409" i="3"/>
  <c r="P409" i="3"/>
  <c r="BI403" i="3"/>
  <c r="BH403" i="3"/>
  <c r="BG403" i="3"/>
  <c r="BF403" i="3"/>
  <c r="T403" i="3"/>
  <c r="R403" i="3"/>
  <c r="P403" i="3"/>
  <c r="BI402" i="3"/>
  <c r="BH402" i="3"/>
  <c r="BG402" i="3"/>
  <c r="BF402" i="3"/>
  <c r="T402" i="3"/>
  <c r="R402" i="3"/>
  <c r="P402" i="3"/>
  <c r="BI400" i="3"/>
  <c r="BH400" i="3"/>
  <c r="BG400" i="3"/>
  <c r="BF400" i="3"/>
  <c r="T400" i="3"/>
  <c r="R400" i="3"/>
  <c r="P400" i="3"/>
  <c r="BI399" i="3"/>
  <c r="BH399" i="3"/>
  <c r="BG399" i="3"/>
  <c r="BF399" i="3"/>
  <c r="T399" i="3"/>
  <c r="R399" i="3"/>
  <c r="P399" i="3"/>
  <c r="BI397" i="3"/>
  <c r="BH397" i="3"/>
  <c r="BG397" i="3"/>
  <c r="BF397" i="3"/>
  <c r="T397" i="3"/>
  <c r="R397" i="3"/>
  <c r="P397" i="3"/>
  <c r="BI394" i="3"/>
  <c r="BH394" i="3"/>
  <c r="BG394" i="3"/>
  <c r="BF394" i="3"/>
  <c r="T394" i="3"/>
  <c r="R394" i="3"/>
  <c r="P394" i="3"/>
  <c r="BI392" i="3"/>
  <c r="BH392" i="3"/>
  <c r="BG392" i="3"/>
  <c r="BF392" i="3"/>
  <c r="T392" i="3"/>
  <c r="R392" i="3"/>
  <c r="P392" i="3"/>
  <c r="BI391" i="3"/>
  <c r="BH391" i="3"/>
  <c r="BG391" i="3"/>
  <c r="BF391" i="3"/>
  <c r="T391" i="3"/>
  <c r="R391" i="3"/>
  <c r="P391" i="3"/>
  <c r="BI385" i="3"/>
  <c r="BH385" i="3"/>
  <c r="BG385" i="3"/>
  <c r="BF385" i="3"/>
  <c r="T385" i="3"/>
  <c r="R385" i="3"/>
  <c r="P385" i="3"/>
  <c r="BI383" i="3"/>
  <c r="BH383" i="3"/>
  <c r="BG383" i="3"/>
  <c r="BF383" i="3"/>
  <c r="T383" i="3"/>
  <c r="R383" i="3"/>
  <c r="P383" i="3"/>
  <c r="BI381" i="3"/>
  <c r="BH381" i="3"/>
  <c r="BG381" i="3"/>
  <c r="BF381" i="3"/>
  <c r="T381" i="3"/>
  <c r="R381" i="3"/>
  <c r="P381" i="3"/>
  <c r="BI376" i="3"/>
  <c r="BH376" i="3"/>
  <c r="BG376" i="3"/>
  <c r="BF376" i="3"/>
  <c r="T376" i="3"/>
  <c r="R376" i="3"/>
  <c r="P376" i="3"/>
  <c r="BI371" i="3"/>
  <c r="BH371" i="3"/>
  <c r="BG371" i="3"/>
  <c r="BF371" i="3"/>
  <c r="T371" i="3"/>
  <c r="R371" i="3"/>
  <c r="P371" i="3"/>
  <c r="BI361" i="3"/>
  <c r="BH361" i="3"/>
  <c r="BG361" i="3"/>
  <c r="BF361" i="3"/>
  <c r="T361" i="3"/>
  <c r="R361" i="3"/>
  <c r="P361" i="3"/>
  <c r="BI359" i="3"/>
  <c r="BH359" i="3"/>
  <c r="BG359" i="3"/>
  <c r="BF359" i="3"/>
  <c r="T359" i="3"/>
  <c r="R359" i="3"/>
  <c r="P359" i="3"/>
  <c r="BI353" i="3"/>
  <c r="BH353" i="3"/>
  <c r="BG353" i="3"/>
  <c r="BF353" i="3"/>
  <c r="T353" i="3"/>
  <c r="R353" i="3"/>
  <c r="P353" i="3"/>
  <c r="BI351" i="3"/>
  <c r="BH351" i="3"/>
  <c r="BG351" i="3"/>
  <c r="BF351" i="3"/>
  <c r="T351" i="3"/>
  <c r="R351" i="3"/>
  <c r="P351" i="3"/>
  <c r="BI350" i="3"/>
  <c r="BH350" i="3"/>
  <c r="BG350" i="3"/>
  <c r="BF350" i="3"/>
  <c r="T350" i="3"/>
  <c r="R350" i="3"/>
  <c r="P350" i="3"/>
  <c r="BI348" i="3"/>
  <c r="BH348" i="3"/>
  <c r="BG348" i="3"/>
  <c r="BF348" i="3"/>
  <c r="T348" i="3"/>
  <c r="R348" i="3"/>
  <c r="P348" i="3"/>
  <c r="BI346" i="3"/>
  <c r="BH346" i="3"/>
  <c r="BG346" i="3"/>
  <c r="BF346" i="3"/>
  <c r="T346" i="3"/>
  <c r="R346" i="3"/>
  <c r="P346" i="3"/>
  <c r="BI343" i="3"/>
  <c r="BH343" i="3"/>
  <c r="BG343" i="3"/>
  <c r="BF343" i="3"/>
  <c r="T343" i="3"/>
  <c r="R343" i="3"/>
  <c r="P343" i="3"/>
  <c r="BI341" i="3"/>
  <c r="BH341" i="3"/>
  <c r="BG341" i="3"/>
  <c r="BF341" i="3"/>
  <c r="T341" i="3"/>
  <c r="R341" i="3"/>
  <c r="P341" i="3"/>
  <c r="BI339" i="3"/>
  <c r="BH339" i="3"/>
  <c r="BG339" i="3"/>
  <c r="BF339" i="3"/>
  <c r="T339" i="3"/>
  <c r="R339" i="3"/>
  <c r="P339" i="3"/>
  <c r="BI338" i="3"/>
  <c r="BH338" i="3"/>
  <c r="BG338" i="3"/>
  <c r="BF338" i="3"/>
  <c r="T338" i="3"/>
  <c r="R338" i="3"/>
  <c r="P338" i="3"/>
  <c r="BI330" i="3"/>
  <c r="BH330" i="3"/>
  <c r="BG330" i="3"/>
  <c r="BF330" i="3"/>
  <c r="T330" i="3"/>
  <c r="R330" i="3"/>
  <c r="P330" i="3"/>
  <c r="BI327" i="3"/>
  <c r="BH327" i="3"/>
  <c r="BG327" i="3"/>
  <c r="BF327" i="3"/>
  <c r="T327" i="3"/>
  <c r="R327" i="3"/>
  <c r="P327" i="3"/>
  <c r="BI320" i="3"/>
  <c r="BH320" i="3"/>
  <c r="BG320" i="3"/>
  <c r="BF320" i="3"/>
  <c r="T320" i="3"/>
  <c r="R320" i="3"/>
  <c r="P320" i="3"/>
  <c r="BI318" i="3"/>
  <c r="BH318" i="3"/>
  <c r="BG318" i="3"/>
  <c r="BF318" i="3"/>
  <c r="T318" i="3"/>
  <c r="R318" i="3"/>
  <c r="P318" i="3"/>
  <c r="BI311" i="3"/>
  <c r="BH311" i="3"/>
  <c r="BG311" i="3"/>
  <c r="BF311" i="3"/>
  <c r="T311" i="3"/>
  <c r="R311" i="3"/>
  <c r="P311" i="3"/>
  <c r="BI307" i="3"/>
  <c r="BH307" i="3"/>
  <c r="BG307" i="3"/>
  <c r="BF307" i="3"/>
  <c r="T307" i="3"/>
  <c r="R307" i="3"/>
  <c r="P307" i="3"/>
  <c r="BI306" i="3"/>
  <c r="BH306" i="3"/>
  <c r="BG306" i="3"/>
  <c r="BF306" i="3"/>
  <c r="T306" i="3"/>
  <c r="R306" i="3"/>
  <c r="P306" i="3"/>
  <c r="BI303" i="3"/>
  <c r="BH303" i="3"/>
  <c r="BG303" i="3"/>
  <c r="BF303" i="3"/>
  <c r="T303" i="3"/>
  <c r="R303" i="3"/>
  <c r="P303" i="3"/>
  <c r="BI301" i="3"/>
  <c r="BH301" i="3"/>
  <c r="BG301" i="3"/>
  <c r="BF301" i="3"/>
  <c r="T301" i="3"/>
  <c r="R301" i="3"/>
  <c r="P301" i="3"/>
  <c r="BI300" i="3"/>
  <c r="BH300" i="3"/>
  <c r="BG300" i="3"/>
  <c r="BF300" i="3"/>
  <c r="T300" i="3"/>
  <c r="R300" i="3"/>
  <c r="P300" i="3"/>
  <c r="BI299" i="3"/>
  <c r="BH299" i="3"/>
  <c r="BG299" i="3"/>
  <c r="BF299" i="3"/>
  <c r="T299" i="3"/>
  <c r="R299" i="3"/>
  <c r="P299" i="3"/>
  <c r="BI298" i="3"/>
  <c r="BH298" i="3"/>
  <c r="BG298" i="3"/>
  <c r="BF298" i="3"/>
  <c r="T298" i="3"/>
  <c r="R298" i="3"/>
  <c r="P298" i="3"/>
  <c r="BI297" i="3"/>
  <c r="BH297" i="3"/>
  <c r="BG297" i="3"/>
  <c r="BF297" i="3"/>
  <c r="T297" i="3"/>
  <c r="R297" i="3"/>
  <c r="P297" i="3"/>
  <c r="BI294" i="3"/>
  <c r="BH294" i="3"/>
  <c r="BG294" i="3"/>
  <c r="BF294" i="3"/>
  <c r="T294" i="3"/>
  <c r="T293" i="3" s="1"/>
  <c r="R294" i="3"/>
  <c r="R293" i="3" s="1"/>
  <c r="P294" i="3"/>
  <c r="P293" i="3"/>
  <c r="BI292" i="3"/>
  <c r="BH292" i="3"/>
  <c r="BG292" i="3"/>
  <c r="BF292" i="3"/>
  <c r="T292" i="3"/>
  <c r="R292" i="3"/>
  <c r="P292" i="3"/>
  <c r="BI287" i="3"/>
  <c r="BH287" i="3"/>
  <c r="BG287" i="3"/>
  <c r="BF287" i="3"/>
  <c r="T287" i="3"/>
  <c r="R287" i="3"/>
  <c r="P287" i="3"/>
  <c r="BI285" i="3"/>
  <c r="BH285" i="3"/>
  <c r="BG285" i="3"/>
  <c r="BF285" i="3"/>
  <c r="T285" i="3"/>
  <c r="R285" i="3"/>
  <c r="P285" i="3"/>
  <c r="BI284" i="3"/>
  <c r="BH284" i="3"/>
  <c r="BG284" i="3"/>
  <c r="BF284" i="3"/>
  <c r="T284" i="3"/>
  <c r="R284" i="3"/>
  <c r="P284" i="3"/>
  <c r="BI283" i="3"/>
  <c r="BH283" i="3"/>
  <c r="BG283" i="3"/>
  <c r="BF283" i="3"/>
  <c r="T283" i="3"/>
  <c r="R283" i="3"/>
  <c r="P283" i="3"/>
  <c r="BI281" i="3"/>
  <c r="BH281" i="3"/>
  <c r="BG281" i="3"/>
  <c r="BF281" i="3"/>
  <c r="T281" i="3"/>
  <c r="R281" i="3"/>
  <c r="P281" i="3"/>
  <c r="BI279" i="3"/>
  <c r="BH279" i="3"/>
  <c r="BG279" i="3"/>
  <c r="BF279" i="3"/>
  <c r="T279" i="3"/>
  <c r="R279" i="3"/>
  <c r="P279" i="3"/>
  <c r="BI278" i="3"/>
  <c r="BH278" i="3"/>
  <c r="BG278" i="3"/>
  <c r="BF278" i="3"/>
  <c r="T278" i="3"/>
  <c r="R278" i="3"/>
  <c r="P278" i="3"/>
  <c r="BI275" i="3"/>
  <c r="BH275" i="3"/>
  <c r="BG275" i="3"/>
  <c r="BF275" i="3"/>
  <c r="T275" i="3"/>
  <c r="R275" i="3"/>
  <c r="P275" i="3"/>
  <c r="BI274" i="3"/>
  <c r="BH274" i="3"/>
  <c r="BG274" i="3"/>
  <c r="BF274" i="3"/>
  <c r="T274" i="3"/>
  <c r="R274" i="3"/>
  <c r="P274" i="3"/>
  <c r="BI249" i="3"/>
  <c r="BH249" i="3"/>
  <c r="BG249" i="3"/>
  <c r="BF249" i="3"/>
  <c r="T249" i="3"/>
  <c r="R249" i="3"/>
  <c r="P249" i="3"/>
  <c r="BI248" i="3"/>
  <c r="BH248" i="3"/>
  <c r="BG248" i="3"/>
  <c r="BF248" i="3"/>
  <c r="T248" i="3"/>
  <c r="R248" i="3"/>
  <c r="P248" i="3"/>
  <c r="BI246" i="3"/>
  <c r="BH246" i="3"/>
  <c r="BG246" i="3"/>
  <c r="BF246" i="3"/>
  <c r="T246" i="3"/>
  <c r="R246" i="3"/>
  <c r="P246" i="3"/>
  <c r="BI233" i="3"/>
  <c r="BH233" i="3"/>
  <c r="BG233" i="3"/>
  <c r="BF233" i="3"/>
  <c r="T233" i="3"/>
  <c r="R233" i="3"/>
  <c r="P233" i="3"/>
  <c r="BI228" i="3"/>
  <c r="BH228" i="3"/>
  <c r="BG228" i="3"/>
  <c r="BF228" i="3"/>
  <c r="T228" i="3"/>
  <c r="R228" i="3"/>
  <c r="P228" i="3"/>
  <c r="BI227" i="3"/>
  <c r="BH227" i="3"/>
  <c r="BG227" i="3"/>
  <c r="BF227" i="3"/>
  <c r="T227" i="3"/>
  <c r="R227" i="3"/>
  <c r="P227" i="3"/>
  <c r="BI222" i="3"/>
  <c r="BH222" i="3"/>
  <c r="BG222" i="3"/>
  <c r="BF222" i="3"/>
  <c r="T222" i="3"/>
  <c r="R222" i="3"/>
  <c r="P222" i="3"/>
  <c r="BI221" i="3"/>
  <c r="BH221" i="3"/>
  <c r="BG221" i="3"/>
  <c r="BF221" i="3"/>
  <c r="T221" i="3"/>
  <c r="R221" i="3"/>
  <c r="P221" i="3"/>
  <c r="BI219" i="3"/>
  <c r="BH219" i="3"/>
  <c r="BG219" i="3"/>
  <c r="BF219" i="3"/>
  <c r="T219" i="3"/>
  <c r="R219" i="3"/>
  <c r="P219" i="3"/>
  <c r="BI218" i="3"/>
  <c r="BH218" i="3"/>
  <c r="BG218" i="3"/>
  <c r="BF218" i="3"/>
  <c r="T218" i="3"/>
  <c r="R218" i="3"/>
  <c r="P218" i="3"/>
  <c r="BI217" i="3"/>
  <c r="BH217" i="3"/>
  <c r="BG217" i="3"/>
  <c r="BF217" i="3"/>
  <c r="T217" i="3"/>
  <c r="R217" i="3"/>
  <c r="P217" i="3"/>
  <c r="BI215" i="3"/>
  <c r="BH215" i="3"/>
  <c r="BG215" i="3"/>
  <c r="BF215" i="3"/>
  <c r="T215" i="3"/>
  <c r="R215" i="3"/>
  <c r="P215" i="3"/>
  <c r="BI213" i="3"/>
  <c r="BH213" i="3"/>
  <c r="BG213" i="3"/>
  <c r="BF213" i="3"/>
  <c r="T213" i="3"/>
  <c r="R213" i="3"/>
  <c r="P213" i="3"/>
  <c r="BI212" i="3"/>
  <c r="BH212" i="3"/>
  <c r="BG212" i="3"/>
  <c r="BF212" i="3"/>
  <c r="T212" i="3"/>
  <c r="R212" i="3"/>
  <c r="P212" i="3"/>
  <c r="BI211" i="3"/>
  <c r="BH211" i="3"/>
  <c r="BG211" i="3"/>
  <c r="BF211" i="3"/>
  <c r="T211" i="3"/>
  <c r="R211" i="3"/>
  <c r="P211" i="3"/>
  <c r="BI208" i="3"/>
  <c r="BH208" i="3"/>
  <c r="BG208" i="3"/>
  <c r="BF208" i="3"/>
  <c r="T208" i="3"/>
  <c r="R208" i="3"/>
  <c r="P208" i="3"/>
  <c r="BI207" i="3"/>
  <c r="BH207" i="3"/>
  <c r="BG207" i="3"/>
  <c r="BF207" i="3"/>
  <c r="T207" i="3"/>
  <c r="R207" i="3"/>
  <c r="P207" i="3"/>
  <c r="BI205" i="3"/>
  <c r="BH205" i="3"/>
  <c r="BG205" i="3"/>
  <c r="BF205" i="3"/>
  <c r="T205" i="3"/>
  <c r="R205" i="3"/>
  <c r="P205" i="3"/>
  <c r="BI204" i="3"/>
  <c r="BH204" i="3"/>
  <c r="BG204" i="3"/>
  <c r="BF204" i="3"/>
  <c r="T204" i="3"/>
  <c r="R204" i="3"/>
  <c r="P204" i="3"/>
  <c r="BI202" i="3"/>
  <c r="BH202" i="3"/>
  <c r="BG202" i="3"/>
  <c r="BF202" i="3"/>
  <c r="T202" i="3"/>
  <c r="R202" i="3"/>
  <c r="P202" i="3"/>
  <c r="BI200" i="3"/>
  <c r="BH200" i="3"/>
  <c r="BG200" i="3"/>
  <c r="BF200" i="3"/>
  <c r="T200" i="3"/>
  <c r="R200" i="3"/>
  <c r="P200" i="3"/>
  <c r="BI199" i="3"/>
  <c r="BH199" i="3"/>
  <c r="BG199" i="3"/>
  <c r="BF199" i="3"/>
  <c r="T199" i="3"/>
  <c r="R199" i="3"/>
  <c r="P199" i="3"/>
  <c r="BI198" i="3"/>
  <c r="BH198" i="3"/>
  <c r="BG198" i="3"/>
  <c r="BF198" i="3"/>
  <c r="T198" i="3"/>
  <c r="R198" i="3"/>
  <c r="P198" i="3"/>
  <c r="BI195" i="3"/>
  <c r="BH195" i="3"/>
  <c r="BG195" i="3"/>
  <c r="BF195" i="3"/>
  <c r="T195" i="3"/>
  <c r="R195" i="3"/>
  <c r="P195" i="3"/>
  <c r="BI192" i="3"/>
  <c r="BH192" i="3"/>
  <c r="BG192" i="3"/>
  <c r="BF192" i="3"/>
  <c r="T192" i="3"/>
  <c r="R192" i="3"/>
  <c r="P192" i="3"/>
  <c r="BI191" i="3"/>
  <c r="BH191" i="3"/>
  <c r="BG191" i="3"/>
  <c r="BF191" i="3"/>
  <c r="T191" i="3"/>
  <c r="R191" i="3"/>
  <c r="P191" i="3"/>
  <c r="BI178" i="3"/>
  <c r="BH178" i="3"/>
  <c r="BG178" i="3"/>
  <c r="BF178" i="3"/>
  <c r="T178" i="3"/>
  <c r="R178" i="3"/>
  <c r="P178" i="3"/>
  <c r="BI176" i="3"/>
  <c r="BH176" i="3"/>
  <c r="BG176" i="3"/>
  <c r="BF176" i="3"/>
  <c r="T176" i="3"/>
  <c r="R176" i="3"/>
  <c r="P176" i="3"/>
  <c r="BI175" i="3"/>
  <c r="BH175" i="3"/>
  <c r="BG175" i="3"/>
  <c r="BF175" i="3"/>
  <c r="T175" i="3"/>
  <c r="R175" i="3"/>
  <c r="P175" i="3"/>
  <c r="BI171" i="3"/>
  <c r="BH171" i="3"/>
  <c r="BG171" i="3"/>
  <c r="BF171" i="3"/>
  <c r="T171" i="3"/>
  <c r="R171" i="3"/>
  <c r="P171" i="3"/>
  <c r="BI165" i="3"/>
  <c r="BH165" i="3"/>
  <c r="BG165" i="3"/>
  <c r="BF165" i="3"/>
  <c r="T165" i="3"/>
  <c r="R165" i="3"/>
  <c r="P165" i="3"/>
  <c r="BI164" i="3"/>
  <c r="BH164" i="3"/>
  <c r="BG164" i="3"/>
  <c r="BF164" i="3"/>
  <c r="T164" i="3"/>
  <c r="R164" i="3"/>
  <c r="P164" i="3"/>
  <c r="BI162" i="3"/>
  <c r="BH162" i="3"/>
  <c r="BG162" i="3"/>
  <c r="BF162" i="3"/>
  <c r="T162" i="3"/>
  <c r="R162" i="3"/>
  <c r="P162" i="3"/>
  <c r="BI161" i="3"/>
  <c r="BH161" i="3"/>
  <c r="BG161" i="3"/>
  <c r="BF161" i="3"/>
  <c r="T161" i="3"/>
  <c r="R161" i="3"/>
  <c r="P161" i="3"/>
  <c r="BI160" i="3"/>
  <c r="BH160" i="3"/>
  <c r="BG160" i="3"/>
  <c r="BF160" i="3"/>
  <c r="T160" i="3"/>
  <c r="R160" i="3"/>
  <c r="P160" i="3"/>
  <c r="BI159" i="3"/>
  <c r="BH159" i="3"/>
  <c r="BG159" i="3"/>
  <c r="BF159" i="3"/>
  <c r="T159" i="3"/>
  <c r="R159" i="3"/>
  <c r="P159" i="3"/>
  <c r="BI158" i="3"/>
  <c r="BH158" i="3"/>
  <c r="BG158" i="3"/>
  <c r="BF158" i="3"/>
  <c r="T158" i="3"/>
  <c r="R158" i="3"/>
  <c r="P158" i="3"/>
  <c r="BI154" i="3"/>
  <c r="BH154" i="3"/>
  <c r="BG154" i="3"/>
  <c r="BF154" i="3"/>
  <c r="T154" i="3"/>
  <c r="R154" i="3"/>
  <c r="P154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4" i="3"/>
  <c r="BH144" i="3"/>
  <c r="BG144" i="3"/>
  <c r="BF144" i="3"/>
  <c r="T144" i="3"/>
  <c r="R144" i="3"/>
  <c r="P144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35" i="3"/>
  <c r="BH135" i="3"/>
  <c r="BG135" i="3"/>
  <c r="BF135" i="3"/>
  <c r="T135" i="3"/>
  <c r="R135" i="3"/>
  <c r="P135" i="3"/>
  <c r="J129" i="3"/>
  <c r="J128" i="3"/>
  <c r="F128" i="3"/>
  <c r="F126" i="3"/>
  <c r="E124" i="3"/>
  <c r="J92" i="3"/>
  <c r="J91" i="3"/>
  <c r="F91" i="3"/>
  <c r="F89" i="3"/>
  <c r="E87" i="3"/>
  <c r="J18" i="3"/>
  <c r="E18" i="3"/>
  <c r="F129" i="3"/>
  <c r="J17" i="3"/>
  <c r="J12" i="3"/>
  <c r="J89" i="3" s="1"/>
  <c r="E7" i="3"/>
  <c r="E85" i="3" s="1"/>
  <c r="J37" i="2"/>
  <c r="J36" i="2"/>
  <c r="AY95" i="1"/>
  <c r="J35" i="2"/>
  <c r="AX95" i="1"/>
  <c r="BI292" i="2"/>
  <c r="BH292" i="2"/>
  <c r="BG292" i="2"/>
  <c r="BF292" i="2"/>
  <c r="T292" i="2"/>
  <c r="T291" i="2"/>
  <c r="R292" i="2"/>
  <c r="R291" i="2"/>
  <c r="P292" i="2"/>
  <c r="P291" i="2"/>
  <c r="BI290" i="2"/>
  <c r="BH290" i="2"/>
  <c r="BG290" i="2"/>
  <c r="BF290" i="2"/>
  <c r="T290" i="2"/>
  <c r="R290" i="2"/>
  <c r="P290" i="2"/>
  <c r="BI286" i="2"/>
  <c r="BH286" i="2"/>
  <c r="BG286" i="2"/>
  <c r="BF286" i="2"/>
  <c r="T286" i="2"/>
  <c r="R286" i="2"/>
  <c r="P286" i="2"/>
  <c r="BI285" i="2"/>
  <c r="BH285" i="2"/>
  <c r="BG285" i="2"/>
  <c r="BF285" i="2"/>
  <c r="T285" i="2"/>
  <c r="R285" i="2"/>
  <c r="P285" i="2"/>
  <c r="BI284" i="2"/>
  <c r="BH284" i="2"/>
  <c r="BG284" i="2"/>
  <c r="BF284" i="2"/>
  <c r="T284" i="2"/>
  <c r="R284" i="2"/>
  <c r="P284" i="2"/>
  <c r="BI283" i="2"/>
  <c r="BH283" i="2"/>
  <c r="BG283" i="2"/>
  <c r="BF283" i="2"/>
  <c r="T283" i="2"/>
  <c r="R283" i="2"/>
  <c r="P283" i="2"/>
  <c r="BI280" i="2"/>
  <c r="BH280" i="2"/>
  <c r="BG280" i="2"/>
  <c r="BF280" i="2"/>
  <c r="T280" i="2"/>
  <c r="T279" i="2" s="1"/>
  <c r="R280" i="2"/>
  <c r="R279" i="2" s="1"/>
  <c r="P280" i="2"/>
  <c r="P279" i="2" s="1"/>
  <c r="BI278" i="2"/>
  <c r="BH278" i="2"/>
  <c r="BG278" i="2"/>
  <c r="BF278" i="2"/>
  <c r="T278" i="2"/>
  <c r="R278" i="2"/>
  <c r="P278" i="2"/>
  <c r="BI276" i="2"/>
  <c r="BH276" i="2"/>
  <c r="BG276" i="2"/>
  <c r="BF276" i="2"/>
  <c r="T276" i="2"/>
  <c r="R276" i="2"/>
  <c r="P276" i="2"/>
  <c r="BI275" i="2"/>
  <c r="BH275" i="2"/>
  <c r="BG275" i="2"/>
  <c r="BF275" i="2"/>
  <c r="T275" i="2"/>
  <c r="R275" i="2"/>
  <c r="P275" i="2"/>
  <c r="BI274" i="2"/>
  <c r="BH274" i="2"/>
  <c r="BG274" i="2"/>
  <c r="BF274" i="2"/>
  <c r="T274" i="2"/>
  <c r="R274" i="2"/>
  <c r="P274" i="2"/>
  <c r="BI272" i="2"/>
  <c r="BH272" i="2"/>
  <c r="BG272" i="2"/>
  <c r="BF272" i="2"/>
  <c r="T272" i="2"/>
  <c r="R272" i="2"/>
  <c r="P272" i="2"/>
  <c r="BI270" i="2"/>
  <c r="BH270" i="2"/>
  <c r="BG270" i="2"/>
  <c r="BF270" i="2"/>
  <c r="T270" i="2"/>
  <c r="R270" i="2"/>
  <c r="P270" i="2"/>
  <c r="BI268" i="2"/>
  <c r="BH268" i="2"/>
  <c r="BG268" i="2"/>
  <c r="BF268" i="2"/>
  <c r="T268" i="2"/>
  <c r="R268" i="2"/>
  <c r="P268" i="2"/>
  <c r="BI267" i="2"/>
  <c r="BH267" i="2"/>
  <c r="BG267" i="2"/>
  <c r="BF267" i="2"/>
  <c r="T267" i="2"/>
  <c r="R267" i="2"/>
  <c r="P267" i="2"/>
  <c r="BI265" i="2"/>
  <c r="BH265" i="2"/>
  <c r="BG265" i="2"/>
  <c r="BF265" i="2"/>
  <c r="T265" i="2"/>
  <c r="R265" i="2"/>
  <c r="P265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60" i="2"/>
  <c r="BH260" i="2"/>
  <c r="BG260" i="2"/>
  <c r="BF260" i="2"/>
  <c r="T260" i="2"/>
  <c r="R260" i="2"/>
  <c r="P260" i="2"/>
  <c r="BI258" i="2"/>
  <c r="BH258" i="2"/>
  <c r="BG258" i="2"/>
  <c r="BF258" i="2"/>
  <c r="T258" i="2"/>
  <c r="R258" i="2"/>
  <c r="P258" i="2"/>
  <c r="BI256" i="2"/>
  <c r="BH256" i="2"/>
  <c r="BG256" i="2"/>
  <c r="BF256" i="2"/>
  <c r="T256" i="2"/>
  <c r="R256" i="2"/>
  <c r="P256" i="2"/>
  <c r="BI254" i="2"/>
  <c r="BH254" i="2"/>
  <c r="BG254" i="2"/>
  <c r="BF254" i="2"/>
  <c r="T254" i="2"/>
  <c r="R254" i="2"/>
  <c r="P254" i="2"/>
  <c r="BI253" i="2"/>
  <c r="BH253" i="2"/>
  <c r="BG253" i="2"/>
  <c r="BF253" i="2"/>
  <c r="T253" i="2"/>
  <c r="R253" i="2"/>
  <c r="P253" i="2"/>
  <c r="BI252" i="2"/>
  <c r="BH252" i="2"/>
  <c r="BG252" i="2"/>
  <c r="BF252" i="2"/>
  <c r="T252" i="2"/>
  <c r="R252" i="2"/>
  <c r="P252" i="2"/>
  <c r="BI249" i="2"/>
  <c r="BH249" i="2"/>
  <c r="BG249" i="2"/>
  <c r="BF249" i="2"/>
  <c r="T249" i="2"/>
  <c r="R249" i="2"/>
  <c r="P249" i="2"/>
  <c r="BI247" i="2"/>
  <c r="BH247" i="2"/>
  <c r="BG247" i="2"/>
  <c r="BF247" i="2"/>
  <c r="T247" i="2"/>
  <c r="R247" i="2"/>
  <c r="P247" i="2"/>
  <c r="BI246" i="2"/>
  <c r="BH246" i="2"/>
  <c r="BG246" i="2"/>
  <c r="BF246" i="2"/>
  <c r="T246" i="2"/>
  <c r="R246" i="2"/>
  <c r="P246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3" i="2"/>
  <c r="BH233" i="2"/>
  <c r="BG233" i="2"/>
  <c r="BF233" i="2"/>
  <c r="T233" i="2"/>
  <c r="R233" i="2"/>
  <c r="P233" i="2"/>
  <c r="BI229" i="2"/>
  <c r="BH229" i="2"/>
  <c r="BG229" i="2"/>
  <c r="BF229" i="2"/>
  <c r="T229" i="2"/>
  <c r="R229" i="2"/>
  <c r="P229" i="2"/>
  <c r="BI227" i="2"/>
  <c r="BH227" i="2"/>
  <c r="BG227" i="2"/>
  <c r="BF227" i="2"/>
  <c r="T227" i="2"/>
  <c r="R227" i="2"/>
  <c r="P227" i="2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R211" i="2"/>
  <c r="P211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81" i="2"/>
  <c r="BH181" i="2"/>
  <c r="BG181" i="2"/>
  <c r="BF181" i="2"/>
  <c r="T181" i="2"/>
  <c r="R181" i="2"/>
  <c r="P181" i="2"/>
  <c r="BI178" i="2"/>
  <c r="BH178" i="2"/>
  <c r="BG178" i="2"/>
  <c r="BF178" i="2"/>
  <c r="T178" i="2"/>
  <c r="R178" i="2"/>
  <c r="P178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68" i="2"/>
  <c r="BH168" i="2"/>
  <c r="BG168" i="2"/>
  <c r="BF168" i="2"/>
  <c r="T168" i="2"/>
  <c r="R168" i="2"/>
  <c r="P168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6" i="2"/>
  <c r="BH156" i="2"/>
  <c r="BG156" i="2"/>
  <c r="BF156" i="2"/>
  <c r="T156" i="2"/>
  <c r="T155" i="2"/>
  <c r="R156" i="2"/>
  <c r="R155" i="2" s="1"/>
  <c r="P156" i="2"/>
  <c r="P155" i="2" s="1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T131" i="2"/>
  <c r="R132" i="2"/>
  <c r="R131" i="2"/>
  <c r="P132" i="2"/>
  <c r="P131" i="2" s="1"/>
  <c r="J126" i="2"/>
  <c r="J125" i="2"/>
  <c r="F125" i="2"/>
  <c r="F123" i="2"/>
  <c r="E121" i="2"/>
  <c r="J92" i="2"/>
  <c r="J91" i="2"/>
  <c r="F91" i="2"/>
  <c r="F89" i="2"/>
  <c r="E87" i="2"/>
  <c r="J18" i="2"/>
  <c r="E18" i="2"/>
  <c r="F92" i="2"/>
  <c r="J17" i="2"/>
  <c r="J12" i="2"/>
  <c r="J123" i="2" s="1"/>
  <c r="E7" i="2"/>
  <c r="E85" i="2"/>
  <c r="L90" i="1"/>
  <c r="AM90" i="1"/>
  <c r="AM89" i="1"/>
  <c r="L89" i="1"/>
  <c r="AM87" i="1"/>
  <c r="L87" i="1"/>
  <c r="L85" i="1"/>
  <c r="L84" i="1"/>
  <c r="BK246" i="2"/>
  <c r="J261" i="2"/>
  <c r="J178" i="2"/>
  <c r="J147" i="2"/>
  <c r="BK254" i="2"/>
  <c r="J153" i="2"/>
  <c r="J263" i="2"/>
  <c r="BK191" i="2"/>
  <c r="J229" i="2"/>
  <c r="J278" i="2"/>
  <c r="BK258" i="2"/>
  <c r="BK156" i="2"/>
  <c r="J290" i="2"/>
  <c r="BK280" i="2"/>
  <c r="J154" i="2"/>
  <c r="J174" i="2"/>
  <c r="BK290" i="2"/>
  <c r="BK178" i="2"/>
  <c r="BK359" i="3"/>
  <c r="J311" i="3"/>
  <c r="BK425" i="3"/>
  <c r="BK346" i="3"/>
  <c r="J294" i="3"/>
  <c r="BK233" i="3"/>
  <c r="J165" i="3"/>
  <c r="BK350" i="3"/>
  <c r="BK222" i="3"/>
  <c r="BK191" i="3"/>
  <c r="BK160" i="3"/>
  <c r="BK420" i="3"/>
  <c r="BK394" i="3"/>
  <c r="J283" i="3"/>
  <c r="J198" i="3"/>
  <c r="BK409" i="3"/>
  <c r="J195" i="3"/>
  <c r="BK213" i="3"/>
  <c r="BK446" i="3"/>
  <c r="J341" i="3"/>
  <c r="J283" i="2"/>
  <c r="J267" i="2"/>
  <c r="BK227" i="2"/>
  <c r="BK154" i="2"/>
  <c r="J270" i="2"/>
  <c r="J191" i="2"/>
  <c r="J142" i="2"/>
  <c r="BK200" i="2"/>
  <c r="BK260" i="2"/>
  <c r="BK168" i="2"/>
  <c r="J253" i="2"/>
  <c r="J162" i="2"/>
  <c r="J292" i="2"/>
  <c r="BK283" i="2"/>
  <c r="BK265" i="2"/>
  <c r="J160" i="2"/>
  <c r="BK284" i="2"/>
  <c r="BK247" i="2"/>
  <c r="BK421" i="3"/>
  <c r="BK399" i="3"/>
  <c r="J221" i="3"/>
  <c r="J422" i="3"/>
  <c r="BK330" i="3"/>
  <c r="BK275" i="3"/>
  <c r="J204" i="3"/>
  <c r="BK422" i="3"/>
  <c r="BK348" i="3"/>
  <c r="BK219" i="3"/>
  <c r="J162" i="3"/>
  <c r="J154" i="3"/>
  <c r="BK412" i="3"/>
  <c r="BK299" i="3"/>
  <c r="J227" i="3"/>
  <c r="J176" i="3"/>
  <c r="J327" i="3"/>
  <c r="J383" i="3"/>
  <c r="J191" i="3"/>
  <c r="J376" i="3"/>
  <c r="J449" i="3"/>
  <c r="J448" i="3"/>
  <c r="BK414" i="3"/>
  <c r="J348" i="3"/>
  <c r="J298" i="3"/>
  <c r="J164" i="3"/>
  <c r="J443" i="3"/>
  <c r="J400" i="3"/>
  <c r="BK151" i="3"/>
  <c r="BK445" i="3"/>
  <c r="BK343" i="3"/>
  <c r="BK307" i="3"/>
  <c r="J248" i="3"/>
  <c r="J222" i="3"/>
  <c r="J158" i="3"/>
  <c r="J376" i="4"/>
  <c r="J247" i="4"/>
  <c r="BK315" i="4"/>
  <c r="BK241" i="4"/>
  <c r="J278" i="4"/>
  <c r="J146" i="4"/>
  <c r="BK313" i="4"/>
  <c r="BK249" i="4"/>
  <c r="BK141" i="4"/>
  <c r="J432" i="4"/>
  <c r="J269" i="4"/>
  <c r="BK386" i="4"/>
  <c r="BK373" i="4"/>
  <c r="BK159" i="4"/>
  <c r="BK309" i="4"/>
  <c r="J209" i="4"/>
  <c r="BK468" i="4"/>
  <c r="BK433" i="4"/>
  <c r="J304" i="4"/>
  <c r="BK162" i="4"/>
  <c r="J321" i="4"/>
  <c r="BK224" i="4"/>
  <c r="J501" i="4"/>
  <c r="J467" i="4"/>
  <c r="BK434" i="4"/>
  <c r="BK404" i="4"/>
  <c r="BK334" i="4"/>
  <c r="BK282" i="4"/>
  <c r="J230" i="4"/>
  <c r="BK337" i="4"/>
  <c r="J286" i="4"/>
  <c r="J401" i="4"/>
  <c r="BK324" i="4"/>
  <c r="J205" i="5"/>
  <c r="J146" i="5"/>
  <c r="J163" i="5"/>
  <c r="BK210" i="5"/>
  <c r="BK143" i="5"/>
  <c r="BK177" i="5"/>
  <c r="BK207" i="5"/>
  <c r="BK144" i="5"/>
  <c r="J150" i="5"/>
  <c r="J183" i="5"/>
  <c r="BK147" i="5"/>
  <c r="BK175" i="5"/>
  <c r="BK159" i="5"/>
  <c r="BK194" i="5"/>
  <c r="BK205" i="5"/>
  <c r="J175" i="5"/>
  <c r="J190" i="5"/>
  <c r="J166" i="5"/>
  <c r="BK136" i="6"/>
  <c r="BK133" i="6"/>
  <c r="J129" i="6"/>
  <c r="J133" i="6"/>
  <c r="BK175" i="7"/>
  <c r="J214" i="7"/>
  <c r="J209" i="7"/>
  <c r="J216" i="7"/>
  <c r="BK229" i="7"/>
  <c r="J213" i="7"/>
  <c r="BK193" i="7"/>
  <c r="BK225" i="7"/>
  <c r="BK232" i="7"/>
  <c r="J179" i="7"/>
  <c r="J157" i="8"/>
  <c r="J153" i="8"/>
  <c r="J145" i="8"/>
  <c r="BK148" i="8"/>
  <c r="BK199" i="9"/>
  <c r="BK175" i="9"/>
  <c r="BK240" i="9"/>
  <c r="J229" i="9"/>
  <c r="J215" i="9"/>
  <c r="J167" i="9"/>
  <c r="BK194" i="9"/>
  <c r="J175" i="9"/>
  <c r="J234" i="9"/>
  <c r="J170" i="9"/>
  <c r="BK236" i="9"/>
  <c r="BK195" i="9"/>
  <c r="BK250" i="9"/>
  <c r="BK169" i="9"/>
  <c r="BK196" i="9"/>
  <c r="J221" i="9"/>
  <c r="J191" i="9"/>
  <c r="J162" i="9"/>
  <c r="BK171" i="9"/>
  <c r="J165" i="10"/>
  <c r="BK260" i="10"/>
  <c r="BK166" i="10"/>
  <c r="BK177" i="10"/>
  <c r="J268" i="10"/>
  <c r="BK261" i="10"/>
  <c r="J244" i="10"/>
  <c r="BK250" i="10"/>
  <c r="J258" i="10"/>
  <c r="BK168" i="11"/>
  <c r="J139" i="11"/>
  <c r="BK353" i="3"/>
  <c r="BK195" i="3"/>
  <c r="J307" i="3"/>
  <c r="J445" i="3"/>
  <c r="J424" i="3"/>
  <c r="J385" i="3"/>
  <c r="J300" i="3"/>
  <c r="BK204" i="3"/>
  <c r="J446" i="3"/>
  <c r="BK150" i="3"/>
  <c r="J420" i="3"/>
  <c r="BK298" i="3"/>
  <c r="J219" i="3"/>
  <c r="BK175" i="3"/>
  <c r="BK375" i="4"/>
  <c r="BK417" i="4"/>
  <c r="J412" i="4"/>
  <c r="J267" i="4"/>
  <c r="J393" i="4"/>
  <c r="BK266" i="4"/>
  <c r="J163" i="4"/>
  <c r="J447" i="4"/>
  <c r="J308" i="4"/>
  <c r="J201" i="4"/>
  <c r="J329" i="4"/>
  <c r="J207" i="4"/>
  <c r="BK319" i="4"/>
  <c r="BK201" i="4"/>
  <c r="J470" i="4"/>
  <c r="BK437" i="4"/>
  <c r="BK329" i="4"/>
  <c r="BK387" i="4"/>
  <c r="J282" i="4"/>
  <c r="BK465" i="4"/>
  <c r="J437" i="4"/>
  <c r="BK348" i="4"/>
  <c r="BK280" i="4"/>
  <c r="J228" i="4"/>
  <c r="BK331" i="4"/>
  <c r="BK279" i="4"/>
  <c r="J382" i="4"/>
  <c r="BK201" i="5"/>
  <c r="BK196" i="5"/>
  <c r="BK148" i="5"/>
  <c r="BK188" i="5"/>
  <c r="BK169" i="5"/>
  <c r="BK176" i="5"/>
  <c r="J188" i="5"/>
  <c r="J154" i="5"/>
  <c r="J196" i="5"/>
  <c r="BK157" i="5"/>
  <c r="BK193" i="5"/>
  <c r="J179" i="5"/>
  <c r="J165" i="5"/>
  <c r="J207" i="5"/>
  <c r="BK141" i="5"/>
  <c r="J201" i="5"/>
  <c r="BK187" i="5"/>
  <c r="J173" i="5"/>
  <c r="J134" i="6"/>
  <c r="J127" i="6"/>
  <c r="J141" i="6"/>
  <c r="J126" i="6"/>
  <c r="BK251" i="7"/>
  <c r="J225" i="7"/>
  <c r="J195" i="7"/>
  <c r="J167" i="7"/>
  <c r="J192" i="7"/>
  <c r="J243" i="7"/>
  <c r="J219" i="7"/>
  <c r="J187" i="7"/>
  <c r="J200" i="7"/>
  <c r="J215" i="7"/>
  <c r="BK186" i="7"/>
  <c r="J160" i="7"/>
  <c r="J162" i="7"/>
  <c r="BK187" i="7"/>
  <c r="BK220" i="7"/>
  <c r="J185" i="7"/>
  <c r="J223" i="7"/>
  <c r="J177" i="7"/>
  <c r="J168" i="8"/>
  <c r="J144" i="8"/>
  <c r="J163" i="8"/>
  <c r="BK151" i="8"/>
  <c r="BK184" i="8"/>
  <c r="BK144" i="8"/>
  <c r="J223" i="9"/>
  <c r="BK187" i="9"/>
  <c r="J173" i="9"/>
  <c r="BK248" i="9"/>
  <c r="BK203" i="9"/>
  <c r="J177" i="9"/>
  <c r="J160" i="9"/>
  <c r="BK232" i="9"/>
  <c r="BK200" i="9"/>
  <c r="J153" i="9"/>
  <c r="BK225" i="9"/>
  <c r="BK271" i="10"/>
  <c r="J224" i="10"/>
  <c r="J238" i="10"/>
  <c r="J201" i="10"/>
  <c r="BK172" i="10"/>
  <c r="J143" i="10"/>
  <c r="BK248" i="10"/>
  <c r="BK169" i="10"/>
  <c r="BK227" i="10"/>
  <c r="J151" i="10"/>
  <c r="J166" i="10"/>
  <c r="J160" i="10"/>
  <c r="J171" i="10"/>
  <c r="BK255" i="10"/>
  <c r="J221" i="10"/>
  <c r="J181" i="10"/>
  <c r="BK145" i="10"/>
  <c r="BK232" i="10"/>
  <c r="BK139" i="11"/>
  <c r="BK161" i="11"/>
  <c r="J142" i="11"/>
  <c r="J148" i="11"/>
  <c r="J140" i="11"/>
  <c r="BK162" i="11"/>
  <c r="BK135" i="11"/>
  <c r="J132" i="12"/>
  <c r="J124" i="12"/>
  <c r="BK252" i="2"/>
  <c r="BK253" i="2"/>
  <c r="BK181" i="2"/>
  <c r="BK141" i="2"/>
  <c r="J280" i="2"/>
  <c r="J274" i="2"/>
  <c r="BK140" i="2"/>
  <c r="BK275" i="2"/>
  <c r="J189" i="2"/>
  <c r="BK410" i="3"/>
  <c r="J346" i="3"/>
  <c r="J306" i="3"/>
  <c r="BK397" i="3"/>
  <c r="J343" i="3"/>
  <c r="J249" i="3"/>
  <c r="J175" i="3"/>
  <c r="BK402" i="3"/>
  <c r="J228" i="3"/>
  <c r="BK162" i="3"/>
  <c r="J430" i="3"/>
  <c r="J391" i="3"/>
  <c r="BK287" i="3"/>
  <c r="BK192" i="3"/>
  <c r="BK301" i="3"/>
  <c r="BK144" i="3"/>
  <c r="J142" i="3"/>
  <c r="BK443" i="3"/>
  <c r="BK297" i="3"/>
  <c r="BK142" i="3"/>
  <c r="J450" i="3"/>
  <c r="J394" i="3"/>
  <c r="J350" i="3"/>
  <c r="BK218" i="3"/>
  <c r="BK171" i="3"/>
  <c r="J452" i="3"/>
  <c r="BK274" i="3"/>
  <c r="BK449" i="3"/>
  <c r="J402" i="3"/>
  <c r="J301" i="3"/>
  <c r="J233" i="3"/>
  <c r="BK208" i="3"/>
  <c r="BK141" i="3"/>
  <c r="J374" i="4"/>
  <c r="BK384" i="4"/>
  <c r="BK260" i="4"/>
  <c r="BK247" i="4"/>
  <c r="J323" i="4"/>
  <c r="J159" i="4"/>
  <c r="J371" i="4"/>
  <c r="BK278" i="4"/>
  <c r="BK239" i="4"/>
  <c r="BK155" i="4"/>
  <c r="J438" i="4"/>
  <c r="J327" i="4"/>
  <c r="J241" i="4"/>
  <c r="BK412" i="4"/>
  <c r="BK358" i="4"/>
  <c r="BK322" i="4"/>
  <c r="J161" i="4"/>
  <c r="BK330" i="4"/>
  <c r="J239" i="4"/>
  <c r="J471" i="4"/>
  <c r="BK436" i="4"/>
  <c r="BK336" i="4"/>
  <c r="J182" i="4"/>
  <c r="J334" i="4"/>
  <c r="BK207" i="4"/>
  <c r="BK472" i="4"/>
  <c r="J440" i="4"/>
  <c r="BK424" i="4"/>
  <c r="J385" i="4"/>
  <c r="J319" i="4"/>
  <c r="J281" i="4"/>
  <c r="J243" i="4"/>
  <c r="J414" i="4"/>
  <c r="J326" i="4"/>
  <c r="J386" i="4"/>
  <c r="J325" i="4"/>
  <c r="J148" i="5"/>
  <c r="BK150" i="5"/>
  <c r="BK211" i="5"/>
  <c r="BK163" i="5"/>
  <c r="J211" i="5"/>
  <c r="BK209" i="5"/>
  <c r="BK168" i="5"/>
  <c r="J169" i="5"/>
  <c r="J198" i="5"/>
  <c r="J152" i="5"/>
  <c r="J187" i="5"/>
  <c r="J164" i="5"/>
  <c r="J195" i="5"/>
  <c r="BK186" i="5"/>
  <c r="BK181" i="5"/>
  <c r="BK172" i="5"/>
  <c r="BK183" i="5"/>
  <c r="BK162" i="5"/>
  <c r="J131" i="6"/>
  <c r="J132" i="6"/>
  <c r="J137" i="6"/>
  <c r="J233" i="7"/>
  <c r="BK233" i="7"/>
  <c r="BK189" i="7"/>
  <c r="BK162" i="7"/>
  <c r="J201" i="7"/>
  <c r="BK185" i="7"/>
  <c r="J189" i="7"/>
  <c r="BK241" i="7"/>
  <c r="BK252" i="7"/>
  <c r="J172" i="7"/>
  <c r="BK169" i="8"/>
  <c r="BK158" i="8"/>
  <c r="BK147" i="8"/>
  <c r="J203" i="9"/>
  <c r="BK164" i="9"/>
  <c r="BK180" i="9"/>
  <c r="BK172" i="9"/>
  <c r="J232" i="9"/>
  <c r="J270" i="10"/>
  <c r="J280" i="10"/>
  <c r="J273" i="10"/>
  <c r="J193" i="10"/>
  <c r="J138" i="10"/>
  <c r="J225" i="10"/>
  <c r="BK276" i="10"/>
  <c r="BK153" i="10"/>
  <c r="J260" i="10"/>
  <c r="J188" i="10"/>
  <c r="BK246" i="10"/>
  <c r="BK167" i="11"/>
  <c r="BK140" i="11"/>
  <c r="J136" i="11"/>
  <c r="J130" i="12"/>
  <c r="BK272" i="2"/>
  <c r="J156" i="2"/>
  <c r="J205" i="2"/>
  <c r="BK205" i="2"/>
  <c r="BK135" i="2"/>
  <c r="J204" i="2"/>
  <c r="BK172" i="2"/>
  <c r="J284" i="2"/>
  <c r="BK201" i="2"/>
  <c r="AS97" i="1"/>
  <c r="BK154" i="3"/>
  <c r="BK371" i="3"/>
  <c r="BK278" i="3"/>
  <c r="J200" i="3"/>
  <c r="BK391" i="3"/>
  <c r="BK221" i="3"/>
  <c r="BK205" i="3"/>
  <c r="BK161" i="3"/>
  <c r="J399" i="3"/>
  <c r="J351" i="3"/>
  <c r="BK217" i="3"/>
  <c r="J144" i="3"/>
  <c r="BK200" i="3"/>
  <c r="J278" i="3"/>
  <c r="J141" i="3"/>
  <c r="BK419" i="3"/>
  <c r="BK198" i="3"/>
  <c r="BK452" i="3"/>
  <c r="J415" i="3"/>
  <c r="J361" i="3"/>
  <c r="BK338" i="3"/>
  <c r="BK178" i="3"/>
  <c r="J409" i="3"/>
  <c r="BK450" i="3"/>
  <c r="J419" i="3"/>
  <c r="BK306" i="3"/>
  <c r="BK249" i="3"/>
  <c r="J213" i="3"/>
  <c r="BK416" i="4"/>
  <c r="J309" i="4"/>
  <c r="J332" i="4"/>
  <c r="J266" i="4"/>
  <c r="BK281" i="4"/>
  <c r="J155" i="4"/>
  <c r="J336" i="4"/>
  <c r="BK262" i="4"/>
  <c r="BK230" i="4"/>
  <c r="J465" i="4"/>
  <c r="BK419" i="4"/>
  <c r="J142" i="4"/>
  <c r="BK326" i="4"/>
  <c r="BK228" i="4"/>
  <c r="BK152" i="4"/>
  <c r="BK308" i="4"/>
  <c r="J473" i="4"/>
  <c r="BK438" i="4"/>
  <c r="J330" i="4"/>
  <c r="BK401" i="4"/>
  <c r="J317" i="4"/>
  <c r="BK470" i="4"/>
  <c r="BK439" i="4"/>
  <c r="J373" i="4"/>
  <c r="J285" i="4"/>
  <c r="J273" i="4"/>
  <c r="J224" i="4"/>
  <c r="J416" i="4"/>
  <c r="J280" i="4"/>
  <c r="J384" i="4"/>
  <c r="BK205" i="4"/>
  <c r="BK151" i="5"/>
  <c r="J206" i="5"/>
  <c r="J147" i="5"/>
  <c r="BK164" i="5"/>
  <c r="J200" i="5"/>
  <c r="J204" i="5"/>
  <c r="J189" i="5"/>
  <c r="BK200" i="5"/>
  <c r="J162" i="5"/>
  <c r="J192" i="5"/>
  <c r="J178" i="5"/>
  <c r="BK158" i="5"/>
  <c r="BK204" i="5"/>
  <c r="J180" i="5"/>
  <c r="BK203" i="5"/>
  <c r="J181" i="5"/>
  <c r="BK137" i="6"/>
  <c r="J140" i="6"/>
  <c r="BK132" i="6"/>
  <c r="BK127" i="6"/>
  <c r="BK250" i="7"/>
  <c r="J220" i="7"/>
  <c r="J196" i="7"/>
  <c r="J175" i="7"/>
  <c r="BK203" i="7"/>
  <c r="J250" i="7"/>
  <c r="BK239" i="7"/>
  <c r="BK207" i="7"/>
  <c r="BK169" i="7"/>
  <c r="J217" i="7"/>
  <c r="BK200" i="7"/>
  <c r="BK167" i="7"/>
  <c r="J252" i="7"/>
  <c r="BK142" i="8"/>
  <c r="J133" i="8"/>
  <c r="BK168" i="8"/>
  <c r="J161" i="8"/>
  <c r="J164" i="8"/>
  <c r="BK227" i="9"/>
  <c r="J183" i="9"/>
  <c r="BK229" i="9"/>
  <c r="BK245" i="9"/>
  <c r="J218" i="9"/>
  <c r="J179" i="9"/>
  <c r="J165" i="9"/>
  <c r="BK246" i="9"/>
  <c r="BK234" i="9"/>
  <c r="BK183" i="9"/>
  <c r="J158" i="9"/>
  <c r="J246" i="9"/>
  <c r="J235" i="9"/>
  <c r="J200" i="9"/>
  <c r="BK238" i="9"/>
  <c r="BK185" i="9"/>
  <c r="J211" i="9"/>
  <c r="BK218" i="9"/>
  <c r="J169" i="9"/>
  <c r="BK220" i="9"/>
  <c r="J172" i="9"/>
  <c r="BK154" i="9"/>
  <c r="J205" i="10"/>
  <c r="BK273" i="10"/>
  <c r="BK203" i="10"/>
  <c r="BK181" i="10"/>
  <c r="J250" i="10"/>
  <c r="J179" i="10"/>
  <c r="BK218" i="10"/>
  <c r="J263" i="10"/>
  <c r="J211" i="10"/>
  <c r="J170" i="10"/>
  <c r="J253" i="10"/>
  <c r="J155" i="10"/>
  <c r="J177" i="10"/>
  <c r="BK244" i="10"/>
  <c r="J182" i="10"/>
  <c r="J255" i="10"/>
  <c r="BK179" i="10"/>
  <c r="J167" i="11"/>
  <c r="BK166" i="11"/>
  <c r="J138" i="11"/>
  <c r="BK163" i="11"/>
  <c r="J183" i="11"/>
  <c r="BK130" i="11"/>
  <c r="J128" i="11"/>
  <c r="BK132" i="12"/>
  <c r="J272" i="2"/>
  <c r="BK147" i="2"/>
  <c r="BK211" i="2"/>
  <c r="BK256" i="2"/>
  <c r="J247" i="2"/>
  <c r="BK292" i="2"/>
  <c r="J168" i="2"/>
  <c r="BK146" i="2"/>
  <c r="J242" i="2"/>
  <c r="J359" i="3"/>
  <c r="BK381" i="3"/>
  <c r="BK281" i="3"/>
  <c r="BK361" i="3"/>
  <c r="J217" i="3"/>
  <c r="J410" i="3"/>
  <c r="BK284" i="3"/>
  <c r="J412" i="3"/>
  <c r="BK211" i="3"/>
  <c r="BK318" i="3"/>
  <c r="BK454" i="3"/>
  <c r="J353" i="3"/>
  <c r="J135" i="3"/>
  <c r="J205" i="3"/>
  <c r="J330" i="3"/>
  <c r="J281" i="3"/>
  <c r="BK164" i="3"/>
  <c r="BK304" i="4"/>
  <c r="BK287" i="4"/>
  <c r="BK332" i="4"/>
  <c r="J358" i="4"/>
  <c r="BK161" i="4"/>
  <c r="J237" i="4"/>
  <c r="BK323" i="4"/>
  <c r="J318" i="4"/>
  <c r="J518" i="4"/>
  <c r="J352" i="4"/>
  <c r="BK285" i="4"/>
  <c r="J433" i="4"/>
  <c r="BK269" i="4"/>
  <c r="BK273" i="4"/>
  <c r="BK182" i="4"/>
  <c r="J140" i="5"/>
  <c r="BK137" i="5"/>
  <c r="J157" i="5"/>
  <c r="J161" i="5"/>
  <c r="J167" i="5"/>
  <c r="BK146" i="5"/>
  <c r="J202" i="5"/>
  <c r="BK140" i="6"/>
  <c r="BK129" i="6"/>
  <c r="BK134" i="6"/>
  <c r="J235" i="7"/>
  <c r="BK198" i="7"/>
  <c r="BK183" i="7"/>
  <c r="BK235" i="7"/>
  <c r="BK177" i="7"/>
  <c r="J229" i="7"/>
  <c r="J188" i="7"/>
  <c r="BK172" i="7"/>
  <c r="J176" i="7"/>
  <c r="J221" i="7"/>
  <c r="BK205" i="7"/>
  <c r="BK237" i="7"/>
  <c r="J237" i="7"/>
  <c r="BK195" i="7"/>
  <c r="BK182" i="7"/>
  <c r="J191" i="7"/>
  <c r="J163" i="7"/>
  <c r="BK216" i="7"/>
  <c r="J169" i="8"/>
  <c r="BK153" i="8"/>
  <c r="J135" i="8"/>
  <c r="BK156" i="8"/>
  <c r="J148" i="8"/>
  <c r="BK133" i="8"/>
  <c r="J156" i="8"/>
  <c r="BK165" i="9"/>
  <c r="BK253" i="9"/>
  <c r="J180" i="9"/>
  <c r="J230" i="9"/>
  <c r="J154" i="9"/>
  <c r="BK223" i="9"/>
  <c r="BK178" i="9"/>
  <c r="BK161" i="9"/>
  <c r="BK235" i="9"/>
  <c r="BK214" i="9"/>
  <c r="BK160" i="9"/>
  <c r="J207" i="9"/>
  <c r="J220" i="9"/>
  <c r="J187" i="9"/>
  <c r="BK242" i="9"/>
  <c r="J178" i="9"/>
  <c r="BK170" i="9"/>
  <c r="BK221" i="9"/>
  <c r="BK210" i="9"/>
  <c r="J245" i="10"/>
  <c r="J186" i="10"/>
  <c r="J261" i="10"/>
  <c r="BK233" i="10"/>
  <c r="J208" i="10"/>
  <c r="BK137" i="10"/>
  <c r="BK251" i="10"/>
  <c r="BK264" i="10"/>
  <c r="J232" i="10"/>
  <c r="BK165" i="10"/>
  <c r="BK205" i="10"/>
  <c r="J137" i="10"/>
  <c r="J235" i="10"/>
  <c r="J139" i="10"/>
  <c r="BK168" i="10"/>
  <c r="J271" i="10"/>
  <c r="BK224" i="10"/>
  <c r="BK161" i="10"/>
  <c r="J236" i="10"/>
  <c r="J176" i="11"/>
  <c r="J168" i="11"/>
  <c r="BK165" i="11"/>
  <c r="J165" i="11"/>
  <c r="BK148" i="11"/>
  <c r="BK183" i="11"/>
  <c r="BK134" i="12"/>
  <c r="BK130" i="12"/>
  <c r="J265" i="2"/>
  <c r="J275" i="2"/>
  <c r="BK229" i="2"/>
  <c r="BK144" i="2"/>
  <c r="J136" i="2"/>
  <c r="J227" i="2"/>
  <c r="J159" i="2"/>
  <c r="J213" i="2"/>
  <c r="BK192" i="2"/>
  <c r="BK261" i="2"/>
  <c r="BK242" i="2"/>
  <c r="J140" i="2"/>
  <c r="BK263" i="2"/>
  <c r="J192" i="2"/>
  <c r="J286" i="2"/>
  <c r="BK268" i="2"/>
  <c r="BK430" i="3"/>
  <c r="BK400" i="3"/>
  <c r="BK341" i="3"/>
  <c r="J414" i="3"/>
  <c r="BK339" i="3"/>
  <c r="BK246" i="3"/>
  <c r="BK213" i="2"/>
  <c r="J258" i="2"/>
  <c r="J252" i="2"/>
  <c r="J201" i="2"/>
  <c r="J132" i="2"/>
  <c r="J144" i="2"/>
  <c r="J135" i="2"/>
  <c r="BK285" i="2"/>
  <c r="J442" i="3"/>
  <c r="J427" i="3"/>
  <c r="BK279" i="3"/>
  <c r="BK427" i="3"/>
  <c r="BK215" i="3"/>
  <c r="J425" i="3"/>
  <c r="J212" i="3"/>
  <c r="BK207" i="3"/>
  <c r="J275" i="3"/>
  <c r="J205" i="4"/>
  <c r="J260" i="4"/>
  <c r="J439" i="4"/>
  <c r="J231" i="4"/>
  <c r="BK229" i="4"/>
  <c r="J313" i="4"/>
  <c r="BK153" i="4"/>
  <c r="BK442" i="4"/>
  <c r="BK283" i="4"/>
  <c r="BK163" i="4"/>
  <c r="J442" i="4"/>
  <c r="J403" i="4"/>
  <c r="J315" i="4"/>
  <c r="J204" i="4"/>
  <c r="BK317" i="4"/>
  <c r="BK381" i="4"/>
  <c r="J194" i="5"/>
  <c r="J203" i="5"/>
  <c r="BK212" i="5"/>
  <c r="BK165" i="5"/>
  <c r="BK178" i="5"/>
  <c r="J184" i="5"/>
  <c r="J139" i="5"/>
  <c r="J177" i="5"/>
  <c r="BK161" i="5"/>
  <c r="J139" i="6"/>
  <c r="BK213" i="7"/>
  <c r="BK217" i="7"/>
  <c r="J166" i="7"/>
  <c r="BK176" i="7"/>
  <c r="BK209" i="7"/>
  <c r="J174" i="7"/>
  <c r="BK201" i="7"/>
  <c r="J251" i="7"/>
  <c r="J193" i="7"/>
  <c r="BK181" i="7"/>
  <c r="BK221" i="7"/>
  <c r="BK191" i="7"/>
  <c r="J246" i="7"/>
  <c r="BK223" i="7"/>
  <c r="J239" i="7"/>
  <c r="BK196" i="7"/>
  <c r="J158" i="8"/>
  <c r="BK143" i="8"/>
  <c r="BK127" i="8"/>
  <c r="BK149" i="8"/>
  <c r="J151" i="8"/>
  <c r="BK163" i="8"/>
  <c r="BK215" i="9"/>
  <c r="J210" i="9"/>
  <c r="BK207" i="9"/>
  <c r="J201" i="9"/>
  <c r="BK193" i="9"/>
  <c r="BK179" i="9"/>
  <c r="J171" i="9"/>
  <c r="J242" i="9"/>
  <c r="J233" i="9"/>
  <c r="BK230" i="9"/>
  <c r="J227" i="9"/>
  <c r="BK217" i="9"/>
  <c r="BK202" i="9"/>
  <c r="J196" i="9"/>
  <c r="J255" i="9"/>
  <c r="BK181" i="9"/>
  <c r="J199" i="9"/>
  <c r="BK174" i="9"/>
  <c r="J241" i="9"/>
  <c r="J185" i="9"/>
  <c r="BK166" i="9"/>
  <c r="J248" i="9"/>
  <c r="BK226" i="9"/>
  <c r="BK205" i="9"/>
  <c r="BK162" i="9"/>
  <c r="BK201" i="9"/>
  <c r="J202" i="9"/>
  <c r="J168" i="9"/>
  <c r="J236" i="9"/>
  <c r="J181" i="9"/>
  <c r="J193" i="9"/>
  <c r="BK241" i="9"/>
  <c r="BK173" i="9"/>
  <c r="BK253" i="10"/>
  <c r="BK193" i="10"/>
  <c r="J266" i="10"/>
  <c r="J144" i="10"/>
  <c r="BK144" i="10"/>
  <c r="BK139" i="10"/>
  <c r="BK242" i="10"/>
  <c r="J153" i="10"/>
  <c r="J251" i="10"/>
  <c r="J272" i="10"/>
  <c r="J154" i="10"/>
  <c r="BK192" i="10"/>
  <c r="BK185" i="10"/>
  <c r="BK280" i="10"/>
  <c r="J227" i="10"/>
  <c r="J168" i="10"/>
  <c r="J242" i="10"/>
  <c r="BK153" i="11"/>
  <c r="BK138" i="11"/>
  <c r="BK136" i="11"/>
  <c r="J161" i="11"/>
  <c r="J163" i="11"/>
  <c r="BK128" i="11"/>
  <c r="BK127" i="12"/>
  <c r="BK270" i="2"/>
  <c r="J256" i="2"/>
  <c r="BK160" i="2"/>
  <c r="BK162" i="2"/>
  <c r="J240" i="2"/>
  <c r="J146" i="2"/>
  <c r="J233" i="2"/>
  <c r="BK174" i="2"/>
  <c r="BK189" i="2"/>
  <c r="J276" i="2"/>
  <c r="J246" i="2"/>
  <c r="BK153" i="2"/>
  <c r="J285" i="2"/>
  <c r="J241" i="2"/>
  <c r="J254" i="2"/>
  <c r="J134" i="2"/>
  <c r="J268" i="2"/>
  <c r="J181" i="2"/>
  <c r="J403" i="3"/>
  <c r="BK376" i="3"/>
  <c r="BK176" i="3"/>
  <c r="BK351" i="3"/>
  <c r="BK248" i="3"/>
  <c r="J178" i="3"/>
  <c r="BK426" i="3"/>
  <c r="J284" i="3"/>
  <c r="BK199" i="3"/>
  <c r="J152" i="3"/>
  <c r="J397" i="3"/>
  <c r="J292" i="3"/>
  <c r="J274" i="3"/>
  <c r="BK152" i="3"/>
  <c r="J218" i="3"/>
  <c r="J285" i="3"/>
  <c r="J447" i="3"/>
  <c r="J299" i="3"/>
  <c r="J150" i="3"/>
  <c r="BK417" i="3"/>
  <c r="J371" i="3"/>
  <c r="J339" i="3"/>
  <c r="BK228" i="3"/>
  <c r="J454" i="3"/>
  <c r="J413" i="3"/>
  <c r="J161" i="3"/>
  <c r="BK448" i="3"/>
  <c r="J392" i="3"/>
  <c r="BK311" i="3"/>
  <c r="J287" i="3"/>
  <c r="BK227" i="3"/>
  <c r="J199" i="3"/>
  <c r="BK403" i="4"/>
  <c r="J153" i="4"/>
  <c r="J430" i="4"/>
  <c r="BK243" i="4"/>
  <c r="BK376" i="4"/>
  <c r="J331" i="4"/>
  <c r="BK320" i="4"/>
  <c r="J162" i="4"/>
  <c r="J320" i="4"/>
  <c r="J262" i="4"/>
  <c r="BK501" i="4"/>
  <c r="BK467" i="4"/>
  <c r="J424" i="4"/>
  <c r="BK289" i="4"/>
  <c r="BK318" i="4"/>
  <c r="J152" i="4"/>
  <c r="BK471" i="4"/>
  <c r="BK447" i="4"/>
  <c r="BK430" i="4"/>
  <c r="J387" i="4"/>
  <c r="J337" i="4"/>
  <c r="BK265" i="4"/>
  <c r="J203" i="4"/>
  <c r="J335" i="4"/>
  <c r="BK325" i="4"/>
  <c r="J141" i="4"/>
  <c r="BK371" i="4"/>
  <c r="BK160" i="5"/>
  <c r="BK202" i="5"/>
  <c r="BK140" i="5"/>
  <c r="BK189" i="5"/>
  <c r="J158" i="5"/>
  <c r="J168" i="5"/>
  <c r="BK171" i="5"/>
  <c r="BK184" i="5"/>
  <c r="BK139" i="5"/>
  <c r="BK174" i="5"/>
  <c r="J209" i="5"/>
  <c r="J171" i="5"/>
  <c r="J160" i="5"/>
  <c r="J210" i="5"/>
  <c r="BK206" i="5"/>
  <c r="BK180" i="5"/>
  <c r="BK192" i="5"/>
  <c r="J186" i="5"/>
  <c r="J172" i="5"/>
  <c r="J135" i="6"/>
  <c r="BK126" i="6"/>
  <c r="BK138" i="6"/>
  <c r="BK135" i="6"/>
  <c r="J182" i="7"/>
  <c r="BK219" i="7"/>
  <c r="J180" i="7"/>
  <c r="J241" i="7"/>
  <c r="J186" i="7"/>
  <c r="J165" i="7"/>
  <c r="BK174" i="7"/>
  <c r="BK163" i="7"/>
  <c r="J159" i="7"/>
  <c r="BK158" i="7"/>
  <c r="BK161" i="8"/>
  <c r="J130" i="8"/>
  <c r="BK160" i="8"/>
  <c r="J149" i="8"/>
  <c r="J205" i="9"/>
  <c r="J189" i="9"/>
  <c r="J245" i="9"/>
  <c r="BK189" i="9"/>
  <c r="J217" i="9"/>
  <c r="BK168" i="9"/>
  <c r="J238" i="9"/>
  <c r="BK211" i="9"/>
  <c r="J156" i="9"/>
  <c r="BK215" i="10"/>
  <c r="BK147" i="10"/>
  <c r="J264" i="10"/>
  <c r="BK138" i="10"/>
  <c r="BK160" i="10"/>
  <c r="BK143" i="10"/>
  <c r="BK186" i="10"/>
  <c r="J233" i="10"/>
  <c r="BK270" i="10"/>
  <c r="J246" i="10"/>
  <c r="BK266" i="10"/>
  <c r="BK182" i="10"/>
  <c r="BK263" i="10"/>
  <c r="BK163" i="10"/>
  <c r="J283" i="10"/>
  <c r="BK236" i="10"/>
  <c r="BK211" i="10"/>
  <c r="BK171" i="10"/>
  <c r="J218" i="10"/>
  <c r="J162" i="11"/>
  <c r="J155" i="11"/>
  <c r="J127" i="11"/>
  <c r="J166" i="11"/>
  <c r="BK142" i="11"/>
  <c r="J149" i="11"/>
  <c r="J134" i="12"/>
  <c r="J127" i="12"/>
  <c r="BK241" i="2"/>
  <c r="J141" i="2"/>
  <c r="BK134" i="2"/>
  <c r="J200" i="2"/>
  <c r="BK132" i="2"/>
  <c r="J249" i="2"/>
  <c r="J260" i="2"/>
  <c r="BK383" i="3"/>
  <c r="J318" i="3"/>
  <c r="J428" i="3"/>
  <c r="BK283" i="3"/>
  <c r="BK158" i="3"/>
  <c r="BK385" i="3"/>
  <c r="J211" i="3"/>
  <c r="J320" i="3"/>
  <c r="BK135" i="3"/>
  <c r="J208" i="3"/>
  <c r="BK413" i="3"/>
  <c r="BK285" i="3"/>
  <c r="J207" i="3"/>
  <c r="BK442" i="3"/>
  <c r="BK292" i="3"/>
  <c r="J419" i="4"/>
  <c r="BK385" i="4"/>
  <c r="BK414" i="4"/>
  <c r="J265" i="4"/>
  <c r="J434" i="4"/>
  <c r="BK146" i="4"/>
  <c r="J324" i="4"/>
  <c r="J404" i="4"/>
  <c r="BK231" i="4"/>
  <c r="J381" i="4"/>
  <c r="BK335" i="4"/>
  <c r="BK518" i="4"/>
  <c r="J436" i="4"/>
  <c r="J289" i="4"/>
  <c r="J328" i="4"/>
  <c r="BK209" i="4"/>
  <c r="J151" i="5"/>
  <c r="J144" i="5"/>
  <c r="BK134" i="5"/>
  <c r="J182" i="5"/>
  <c r="BK198" i="5"/>
  <c r="BK166" i="5"/>
  <c r="J191" i="5"/>
  <c r="BK154" i="5"/>
  <c r="J137" i="5"/>
  <c r="J138" i="6"/>
  <c r="J136" i="6"/>
  <c r="BK243" i="7"/>
  <c r="J211" i="7"/>
  <c r="J181" i="7"/>
  <c r="BK180" i="7"/>
  <c r="BK211" i="7"/>
  <c r="BK179" i="7"/>
  <c r="BK165" i="7"/>
  <c r="BK159" i="7"/>
  <c r="J207" i="7"/>
  <c r="J205" i="7"/>
  <c r="J232" i="7"/>
  <c r="BK214" i="7"/>
  <c r="J158" i="7"/>
  <c r="BK228" i="7"/>
  <c r="BK215" i="7"/>
  <c r="BK160" i="7"/>
  <c r="J143" i="8"/>
  <c r="BK145" i="8"/>
  <c r="BK164" i="8"/>
  <c r="J160" i="8"/>
  <c r="J127" i="8"/>
  <c r="BK135" i="8"/>
  <c r="J142" i="8"/>
  <c r="BK197" i="9"/>
  <c r="BK153" i="9"/>
  <c r="J224" i="9"/>
  <c r="J174" i="9"/>
  <c r="J250" i="9"/>
  <c r="BK233" i="9"/>
  <c r="BK191" i="9"/>
  <c r="J164" i="9"/>
  <c r="J225" i="9"/>
  <c r="J161" i="9"/>
  <c r="BK156" i="9"/>
  <c r="J240" i="9"/>
  <c r="J194" i="9"/>
  <c r="J195" i="9"/>
  <c r="J226" i="9"/>
  <c r="J197" i="9"/>
  <c r="J166" i="9"/>
  <c r="BK235" i="10"/>
  <c r="J147" i="10"/>
  <c r="BK155" i="10"/>
  <c r="BK188" i="10"/>
  <c r="BK272" i="10"/>
  <c r="J203" i="10"/>
  <c r="J161" i="10"/>
  <c r="BK164" i="10"/>
  <c r="J215" i="10"/>
  <c r="J248" i="10"/>
  <c r="BK176" i="11"/>
  <c r="BK127" i="11"/>
  <c r="J135" i="11"/>
  <c r="J130" i="11"/>
  <c r="BK274" i="2"/>
  <c r="BK204" i="2"/>
  <c r="BK233" i="2"/>
  <c r="J193" i="2"/>
  <c r="BK267" i="2"/>
  <c r="J172" i="2"/>
  <c r="BK240" i="2"/>
  <c r="BK159" i="2"/>
  <c r="BK136" i="2"/>
  <c r="J211" i="2"/>
  <c r="BK286" i="2"/>
  <c r="BK278" i="2"/>
  <c r="BK249" i="2"/>
  <c r="BK142" i="2"/>
  <c r="BK276" i="2"/>
  <c r="BK193" i="2"/>
  <c r="BK415" i="3"/>
  <c r="BK392" i="3"/>
  <c r="J303" i="3"/>
  <c r="J426" i="3"/>
  <c r="BK320" i="3"/>
  <c r="BK212" i="3"/>
  <c r="J171" i="3"/>
  <c r="J423" i="3"/>
  <c r="BK294" i="3"/>
  <c r="J192" i="3"/>
  <c r="BK159" i="3"/>
  <c r="BK403" i="3"/>
  <c r="J297" i="3"/>
  <c r="J279" i="3"/>
  <c r="J160" i="3"/>
  <c r="J151" i="3"/>
  <c r="BK202" i="3"/>
  <c r="BK428" i="3"/>
  <c r="BK303" i="3"/>
  <c r="J417" i="3"/>
  <c r="J421" i="3"/>
  <c r="J381" i="3"/>
  <c r="BK327" i="3"/>
  <c r="J215" i="3"/>
  <c r="BK165" i="3"/>
  <c r="BK424" i="3"/>
  <c r="J159" i="3"/>
  <c r="BK447" i="3"/>
  <c r="BK423" i="3"/>
  <c r="J338" i="3"/>
  <c r="BK300" i="3"/>
  <c r="J246" i="3"/>
  <c r="J202" i="3"/>
  <c r="J417" i="4"/>
  <c r="BK286" i="4"/>
  <c r="J322" i="4"/>
  <c r="J249" i="4"/>
  <c r="J348" i="4"/>
  <c r="J140" i="4"/>
  <c r="J279" i="4"/>
  <c r="BK237" i="4"/>
  <c r="J468" i="4"/>
  <c r="BK328" i="4"/>
  <c r="BK204" i="4"/>
  <c r="J375" i="4"/>
  <c r="BK267" i="4"/>
  <c r="BK382" i="4"/>
  <c r="BK275" i="4"/>
  <c r="J472" i="4"/>
  <c r="BK440" i="4"/>
  <c r="BK374" i="4"/>
  <c r="BK203" i="4"/>
  <c r="BK352" i="4"/>
  <c r="J283" i="4"/>
  <c r="BK473" i="4"/>
  <c r="BK432" i="4"/>
  <c r="BK393" i="4"/>
  <c r="BK321" i="4"/>
  <c r="J287" i="4"/>
  <c r="J275" i="4"/>
  <c r="BK142" i="4"/>
  <c r="BK327" i="4"/>
  <c r="BK140" i="4"/>
  <c r="J229" i="4"/>
  <c r="J174" i="5"/>
  <c r="BK173" i="5"/>
  <c r="J143" i="5"/>
  <c r="BK190" i="5"/>
  <c r="J141" i="5"/>
  <c r="J212" i="5"/>
  <c r="BK195" i="5"/>
  <c r="BK182" i="5"/>
  <c r="J199" i="5"/>
  <c r="J159" i="5"/>
  <c r="BK167" i="5"/>
  <c r="BK152" i="5"/>
  <c r="J193" i="5"/>
  <c r="BK199" i="5"/>
  <c r="BK179" i="5"/>
  <c r="BK191" i="5"/>
  <c r="J176" i="5"/>
  <c r="J134" i="5"/>
  <c r="BK141" i="6"/>
  <c r="BK131" i="6"/>
  <c r="BK139" i="6"/>
  <c r="J198" i="7"/>
  <c r="J203" i="7"/>
  <c r="BK246" i="7"/>
  <c r="BK192" i="7"/>
  <c r="BK166" i="7"/>
  <c r="BK188" i="7"/>
  <c r="J228" i="7"/>
  <c r="J183" i="7"/>
  <c r="J169" i="7"/>
  <c r="BK157" i="8"/>
  <c r="J147" i="8"/>
  <c r="J184" i="8"/>
  <c r="BK130" i="8"/>
  <c r="J214" i="9"/>
  <c r="J253" i="9"/>
  <c r="BK255" i="9"/>
  <c r="BK224" i="9"/>
  <c r="BK177" i="9"/>
  <c r="BK167" i="9"/>
  <c r="BK158" i="9"/>
  <c r="BK221" i="10"/>
  <c r="J169" i="10"/>
  <c r="BK268" i="10"/>
  <c r="BK151" i="10"/>
  <c r="BK201" i="10"/>
  <c r="J163" i="10"/>
  <c r="J192" i="10"/>
  <c r="BK238" i="10"/>
  <c r="BK258" i="10"/>
  <c r="BK208" i="10"/>
  <c r="BK225" i="10"/>
  <c r="J145" i="10"/>
  <c r="J164" i="10"/>
  <c r="BK283" i="10"/>
  <c r="BK170" i="10"/>
  <c r="J276" i="10"/>
  <c r="J185" i="10"/>
  <c r="J172" i="10"/>
  <c r="BK245" i="10"/>
  <c r="BK154" i="10"/>
  <c r="BK129" i="11"/>
  <c r="J153" i="11"/>
  <c r="BK155" i="11"/>
  <c r="BK149" i="11"/>
  <c r="J129" i="11"/>
  <c r="BK133" i="12"/>
  <c r="J133" i="12"/>
  <c r="BK124" i="12"/>
  <c r="P251" i="9" l="1"/>
  <c r="BK212" i="2"/>
  <c r="J212" i="2" s="1"/>
  <c r="J105" i="2" s="1"/>
  <c r="BK282" i="2"/>
  <c r="J282" i="2"/>
  <c r="J108" i="2"/>
  <c r="BK201" i="3"/>
  <c r="J201" i="3" s="1"/>
  <c r="J101" i="3" s="1"/>
  <c r="T296" i="3"/>
  <c r="BK319" i="3"/>
  <c r="J319" i="3" s="1"/>
  <c r="J107" i="3" s="1"/>
  <c r="T416" i="3"/>
  <c r="P212" i="7"/>
  <c r="T155" i="8"/>
  <c r="T154" i="8"/>
  <c r="BK152" i="9"/>
  <c r="J152" i="9" s="1"/>
  <c r="J98" i="9" s="1"/>
  <c r="R163" i="9"/>
  <c r="BK198" i="9"/>
  <c r="J198" i="9" s="1"/>
  <c r="J110" i="9" s="1"/>
  <c r="P209" i="9"/>
  <c r="BK222" i="9"/>
  <c r="J222" i="9"/>
  <c r="J119" i="9"/>
  <c r="R231" i="9"/>
  <c r="T244" i="9"/>
  <c r="T243" i="9" s="1"/>
  <c r="R187" i="10"/>
  <c r="T210" i="10"/>
  <c r="T249" i="10"/>
  <c r="BK269" i="10"/>
  <c r="J269" i="10" s="1"/>
  <c r="J111" i="10" s="1"/>
  <c r="R133" i="2"/>
  <c r="R139" i="2"/>
  <c r="R130" i="2" s="1"/>
  <c r="R158" i="2"/>
  <c r="BK142" i="5"/>
  <c r="J142" i="5" s="1"/>
  <c r="J103" i="5" s="1"/>
  <c r="P156" i="5"/>
  <c r="P185" i="5"/>
  <c r="R208" i="5"/>
  <c r="T125" i="6"/>
  <c r="P161" i="7"/>
  <c r="BK173" i="7"/>
  <c r="J173" i="7"/>
  <c r="J106" i="7"/>
  <c r="BK184" i="7"/>
  <c r="J184" i="7"/>
  <c r="J108" i="7" s="1"/>
  <c r="BK194" i="7"/>
  <c r="J194" i="7"/>
  <c r="J110" i="7"/>
  <c r="BK212" i="7"/>
  <c r="J212" i="7" s="1"/>
  <c r="J118" i="7" s="1"/>
  <c r="T231" i="7"/>
  <c r="T230" i="7"/>
  <c r="P155" i="8"/>
  <c r="P154" i="8"/>
  <c r="T152" i="9"/>
  <c r="P163" i="9"/>
  <c r="R192" i="9"/>
  <c r="P213" i="9"/>
  <c r="BK219" i="9"/>
  <c r="J219" i="9" s="1"/>
  <c r="J118" i="9" s="1"/>
  <c r="BK231" i="9"/>
  <c r="J231" i="9" s="1"/>
  <c r="J121" i="9" s="1"/>
  <c r="P244" i="9"/>
  <c r="P243" i="9"/>
  <c r="R136" i="10"/>
  <c r="R184" i="10"/>
  <c r="P139" i="2"/>
  <c r="T161" i="2"/>
  <c r="R282" i="2"/>
  <c r="BK157" i="3"/>
  <c r="J157" i="3" s="1"/>
  <c r="J99" i="3" s="1"/>
  <c r="P197" i="3"/>
  <c r="T280" i="3"/>
  <c r="BK310" i="3"/>
  <c r="J310" i="3"/>
  <c r="J106" i="3"/>
  <c r="T319" i="3"/>
  <c r="P416" i="3"/>
  <c r="BK444" i="3"/>
  <c r="J444" i="3"/>
  <c r="J112" i="3" s="1"/>
  <c r="P158" i="4"/>
  <c r="P259" i="4"/>
  <c r="BK284" i="4"/>
  <c r="J284" i="4"/>
  <c r="J107" i="4"/>
  <c r="P333" i="4"/>
  <c r="R441" i="4"/>
  <c r="R128" i="6"/>
  <c r="T157" i="7"/>
  <c r="T164" i="7"/>
  <c r="P178" i="7"/>
  <c r="P170" i="7" s="1"/>
  <c r="T190" i="7"/>
  <c r="P199" i="7"/>
  <c r="T218" i="7"/>
  <c r="R231" i="7"/>
  <c r="R230" i="7"/>
  <c r="T159" i="9"/>
  <c r="P198" i="9"/>
  <c r="BK213" i="9"/>
  <c r="BK212" i="9" s="1"/>
  <c r="J212" i="9" s="1"/>
  <c r="J115" i="9" s="1"/>
  <c r="P222" i="9"/>
  <c r="P231" i="9"/>
  <c r="R244" i="9"/>
  <c r="R243" i="9" s="1"/>
  <c r="BK136" i="10"/>
  <c r="J136" i="10" s="1"/>
  <c r="J98" i="10" s="1"/>
  <c r="P187" i="10"/>
  <c r="R226" i="10"/>
  <c r="P262" i="10"/>
  <c r="BK275" i="10"/>
  <c r="BK274" i="10" s="1"/>
  <c r="J274" i="10" s="1"/>
  <c r="J112" i="10" s="1"/>
  <c r="BK139" i="2"/>
  <c r="J139" i="2" s="1"/>
  <c r="J100" i="2" s="1"/>
  <c r="BK161" i="2"/>
  <c r="J161" i="2"/>
  <c r="J104" i="2"/>
  <c r="T273" i="2"/>
  <c r="R134" i="3"/>
  <c r="T134" i="3"/>
  <c r="R197" i="3"/>
  <c r="R280" i="3"/>
  <c r="BK340" i="3"/>
  <c r="BK295" i="3" s="1"/>
  <c r="BK393" i="3"/>
  <c r="J393" i="3" s="1"/>
  <c r="J109" i="3" s="1"/>
  <c r="BK429" i="3"/>
  <c r="J429" i="3"/>
  <c r="J111" i="3"/>
  <c r="R208" i="4"/>
  <c r="BK277" i="4"/>
  <c r="J277" i="4"/>
  <c r="J106" i="4"/>
  <c r="P288" i="4"/>
  <c r="R316" i="4"/>
  <c r="P383" i="4"/>
  <c r="T415" i="4"/>
  <c r="T435" i="4"/>
  <c r="R161" i="7"/>
  <c r="BK178" i="7"/>
  <c r="J178" i="7"/>
  <c r="J107" i="7" s="1"/>
  <c r="P249" i="7"/>
  <c r="P248" i="7"/>
  <c r="P134" i="8"/>
  <c r="T146" i="8"/>
  <c r="R176" i="9"/>
  <c r="P167" i="10"/>
  <c r="T184" i="10"/>
  <c r="BK226" i="10"/>
  <c r="J226" i="10" s="1"/>
  <c r="J104" i="10" s="1"/>
  <c r="P257" i="10"/>
  <c r="R269" i="10"/>
  <c r="P126" i="11"/>
  <c r="P147" i="11"/>
  <c r="BK133" i="2"/>
  <c r="J133" i="2" s="1"/>
  <c r="J99" i="2" s="1"/>
  <c r="P161" i="2"/>
  <c r="R273" i="2"/>
  <c r="T139" i="4"/>
  <c r="T208" i="4"/>
  <c r="P277" i="4"/>
  <c r="T288" i="4"/>
  <c r="P316" i="4"/>
  <c r="T383" i="4"/>
  <c r="P415" i="4"/>
  <c r="P435" i="4"/>
  <c r="T142" i="5"/>
  <c r="T156" i="5"/>
  <c r="T170" i="5"/>
  <c r="BK208" i="5"/>
  <c r="J208" i="5"/>
  <c r="J109" i="5"/>
  <c r="BK125" i="6"/>
  <c r="J125" i="6"/>
  <c r="J100" i="6" s="1"/>
  <c r="P164" i="7"/>
  <c r="T178" i="7"/>
  <c r="P190" i="7"/>
  <c r="BK227" i="7"/>
  <c r="J227" i="7" s="1"/>
  <c r="J123" i="7" s="1"/>
  <c r="R134" i="8"/>
  <c r="R152" i="9"/>
  <c r="P159" i="9"/>
  <c r="T176" i="9"/>
  <c r="P192" i="9"/>
  <c r="T209" i="9"/>
  <c r="R216" i="9"/>
  <c r="T231" i="9"/>
  <c r="T167" i="10"/>
  <c r="P226" i="10"/>
  <c r="T257" i="10"/>
  <c r="P269" i="10"/>
  <c r="BK160" i="11"/>
  <c r="J160" i="11"/>
  <c r="J100" i="11"/>
  <c r="T212" i="2"/>
  <c r="T282" i="2"/>
  <c r="R157" i="3"/>
  <c r="T197" i="3"/>
  <c r="T340" i="3"/>
  <c r="P444" i="3"/>
  <c r="R138" i="5"/>
  <c r="R156" i="5"/>
  <c r="T185" i="5"/>
  <c r="R125" i="6"/>
  <c r="R124" i="6"/>
  <c r="R123" i="6"/>
  <c r="BK157" i="7"/>
  <c r="T161" i="7"/>
  <c r="T184" i="7"/>
  <c r="P194" i="7"/>
  <c r="R199" i="7"/>
  <c r="R218" i="7"/>
  <c r="T227" i="7"/>
  <c r="R249" i="7"/>
  <c r="R248" i="7"/>
  <c r="BK126" i="8"/>
  <c r="J126" i="8"/>
  <c r="J98" i="8"/>
  <c r="BK155" i="8"/>
  <c r="J155" i="8"/>
  <c r="J103" i="8" s="1"/>
  <c r="BK163" i="9"/>
  <c r="J163" i="9"/>
  <c r="J102" i="9"/>
  <c r="R213" i="9"/>
  <c r="R219" i="9"/>
  <c r="BK228" i="9"/>
  <c r="J228" i="9" s="1"/>
  <c r="J120" i="9" s="1"/>
  <c r="T239" i="9"/>
  <c r="R126" i="11"/>
  <c r="T147" i="11"/>
  <c r="T133" i="2"/>
  <c r="T130" i="2" s="1"/>
  <c r="T139" i="2"/>
  <c r="BK158" i="2"/>
  <c r="J158" i="2" s="1"/>
  <c r="J103" i="2" s="1"/>
  <c r="P158" i="2"/>
  <c r="T158" i="2"/>
  <c r="P273" i="2"/>
  <c r="P282" i="2"/>
  <c r="BK134" i="3"/>
  <c r="J134" i="3" s="1"/>
  <c r="J98" i="3" s="1"/>
  <c r="P157" i="3"/>
  <c r="P133" i="3" s="1"/>
  <c r="BK197" i="3"/>
  <c r="J197" i="3" s="1"/>
  <c r="J100" i="3" s="1"/>
  <c r="P280" i="3"/>
  <c r="P340" i="3"/>
  <c r="P393" i="3"/>
  <c r="T429" i="3"/>
  <c r="BK139" i="4"/>
  <c r="J139" i="4"/>
  <c r="J100" i="4" s="1"/>
  <c r="R158" i="4"/>
  <c r="T259" i="4"/>
  <c r="R288" i="4"/>
  <c r="BK316" i="4"/>
  <c r="J316" i="4"/>
  <c r="J109" i="4"/>
  <c r="BK383" i="4"/>
  <c r="J383" i="4" s="1"/>
  <c r="J111" i="4" s="1"/>
  <c r="BK415" i="4"/>
  <c r="J415" i="4"/>
  <c r="J112" i="4" s="1"/>
  <c r="BK435" i="4"/>
  <c r="J435" i="4"/>
  <c r="J113" i="4" s="1"/>
  <c r="BK138" i="5"/>
  <c r="J138" i="5"/>
  <c r="J102" i="5"/>
  <c r="BK156" i="5"/>
  <c r="J156" i="5" s="1"/>
  <c r="J106" i="5" s="1"/>
  <c r="P170" i="5"/>
  <c r="R170" i="5"/>
  <c r="P208" i="5"/>
  <c r="T128" i="6"/>
  <c r="P184" i="7"/>
  <c r="BK159" i="9"/>
  <c r="J159" i="9" s="1"/>
  <c r="J101" i="9" s="1"/>
  <c r="R209" i="9"/>
  <c r="P219" i="9"/>
  <c r="BK244" i="9"/>
  <c r="J244" i="9"/>
  <c r="J125" i="9" s="1"/>
  <c r="T187" i="10"/>
  <c r="T217" i="10"/>
  <c r="BK257" i="10"/>
  <c r="J257" i="10"/>
  <c r="J109" i="10" s="1"/>
  <c r="R275" i="10"/>
  <c r="R274" i="10"/>
  <c r="R160" i="11"/>
  <c r="R212" i="2"/>
  <c r="BK158" i="4"/>
  <c r="J158" i="4"/>
  <c r="J101" i="4" s="1"/>
  <c r="R259" i="4"/>
  <c r="BK288" i="4"/>
  <c r="J288" i="4"/>
  <c r="J108" i="4"/>
  <c r="T316" i="4"/>
  <c r="R383" i="4"/>
  <c r="R415" i="4"/>
  <c r="R435" i="4"/>
  <c r="R276" i="4" s="1"/>
  <c r="R142" i="5"/>
  <c r="BK185" i="5"/>
  <c r="J185" i="5"/>
  <c r="J108" i="5" s="1"/>
  <c r="T208" i="5"/>
  <c r="P125" i="6"/>
  <c r="BK161" i="7"/>
  <c r="J161" i="7"/>
  <c r="J101" i="7" s="1"/>
  <c r="P173" i="7"/>
  <c r="R184" i="7"/>
  <c r="T194" i="7"/>
  <c r="T199" i="7"/>
  <c r="R212" i="7"/>
  <c r="BK231" i="7"/>
  <c r="T249" i="7"/>
  <c r="T248" i="7" s="1"/>
  <c r="P126" i="8"/>
  <c r="T134" i="8"/>
  <c r="R159" i="9"/>
  <c r="T198" i="9"/>
  <c r="T213" i="9"/>
  <c r="T219" i="9"/>
  <c r="R228" i="9"/>
  <c r="BK239" i="9"/>
  <c r="J239" i="9"/>
  <c r="J123" i="9" s="1"/>
  <c r="P136" i="10"/>
  <c r="BK187" i="10"/>
  <c r="J187" i="10"/>
  <c r="J101" i="10"/>
  <c r="T226" i="10"/>
  <c r="R262" i="10"/>
  <c r="T269" i="10"/>
  <c r="BK126" i="11"/>
  <c r="BK125" i="11" s="1"/>
  <c r="J125" i="11" s="1"/>
  <c r="J97" i="11" s="1"/>
  <c r="R147" i="11"/>
  <c r="BK131" i="12"/>
  <c r="J131" i="12"/>
  <c r="J101" i="12" s="1"/>
  <c r="P133" i="2"/>
  <c r="P130" i="2"/>
  <c r="R161" i="2"/>
  <c r="BK273" i="2"/>
  <c r="J273" i="2" s="1"/>
  <c r="J106" i="2" s="1"/>
  <c r="P134" i="3"/>
  <c r="T157" i="3"/>
  <c r="BK280" i="3"/>
  <c r="J280" i="3" s="1"/>
  <c r="J102" i="3" s="1"/>
  <c r="R296" i="3"/>
  <c r="P319" i="3"/>
  <c r="T393" i="3"/>
  <c r="R429" i="3"/>
  <c r="BK208" i="4"/>
  <c r="BK138" i="4" s="1"/>
  <c r="J138" i="4" s="1"/>
  <c r="J99" i="4" s="1"/>
  <c r="R277" i="4"/>
  <c r="R284" i="4"/>
  <c r="T333" i="4"/>
  <c r="P441" i="4"/>
  <c r="P138" i="5"/>
  <c r="T173" i="7"/>
  <c r="T170" i="7" s="1"/>
  <c r="R194" i="7"/>
  <c r="T212" i="7"/>
  <c r="P231" i="7"/>
  <c r="P230" i="7" s="1"/>
  <c r="BK249" i="7"/>
  <c r="BK248" i="7"/>
  <c r="J248" i="7" s="1"/>
  <c r="J132" i="7" s="1"/>
  <c r="T126" i="8"/>
  <c r="R146" i="8"/>
  <c r="P176" i="9"/>
  <c r="P151" i="9" s="1"/>
  <c r="T192" i="9"/>
  <c r="BK209" i="9"/>
  <c r="J209" i="9"/>
  <c r="J114" i="9"/>
  <c r="BK216" i="9"/>
  <c r="J216" i="9" s="1"/>
  <c r="J117" i="9" s="1"/>
  <c r="R222" i="9"/>
  <c r="T228" i="9"/>
  <c r="P239" i="9"/>
  <c r="BK167" i="10"/>
  <c r="J167" i="10"/>
  <c r="J99" i="10" s="1"/>
  <c r="P184" i="10"/>
  <c r="BK210" i="10"/>
  <c r="J210" i="10"/>
  <c r="J102" i="10" s="1"/>
  <c r="BK217" i="10"/>
  <c r="J217" i="10"/>
  <c r="J103" i="10" s="1"/>
  <c r="R249" i="10"/>
  <c r="T262" i="10"/>
  <c r="BK147" i="11"/>
  <c r="J147" i="11"/>
  <c r="J99" i="11" s="1"/>
  <c r="T201" i="3"/>
  <c r="R340" i="3"/>
  <c r="R416" i="3"/>
  <c r="R444" i="3"/>
  <c r="R139" i="4"/>
  <c r="R138" i="4"/>
  <c r="P208" i="4"/>
  <c r="T277" i="4"/>
  <c r="T284" i="4"/>
  <c r="R333" i="4"/>
  <c r="T441" i="4"/>
  <c r="T138" i="5"/>
  <c r="T132" i="5"/>
  <c r="BK128" i="6"/>
  <c r="J128" i="6" s="1"/>
  <c r="J101" i="6" s="1"/>
  <c r="P157" i="7"/>
  <c r="P156" i="7" s="1"/>
  <c r="BK164" i="7"/>
  <c r="J164" i="7"/>
  <c r="J102" i="7" s="1"/>
  <c r="R178" i="7"/>
  <c r="R190" i="7"/>
  <c r="BK218" i="7"/>
  <c r="BK170" i="7" s="1"/>
  <c r="J170" i="7" s="1"/>
  <c r="J104" i="7" s="1"/>
  <c r="P227" i="7"/>
  <c r="BK134" i="8"/>
  <c r="J134" i="8"/>
  <c r="J99" i="8" s="1"/>
  <c r="BK146" i="8"/>
  <c r="J146" i="8"/>
  <c r="J100" i="8" s="1"/>
  <c r="P160" i="11"/>
  <c r="P131" i="12"/>
  <c r="P122" i="12"/>
  <c r="P121" i="12" s="1"/>
  <c r="AU106" i="1" s="1"/>
  <c r="P212" i="2"/>
  <c r="P157" i="2" s="1"/>
  <c r="P201" i="3"/>
  <c r="BK296" i="3"/>
  <c r="J296" i="3"/>
  <c r="J105" i="3" s="1"/>
  <c r="P310" i="3"/>
  <c r="R319" i="3"/>
  <c r="BK416" i="3"/>
  <c r="J416" i="3" s="1"/>
  <c r="J110" i="3" s="1"/>
  <c r="T444" i="3"/>
  <c r="R126" i="8"/>
  <c r="P146" i="8"/>
  <c r="P152" i="9"/>
  <c r="T163" i="9"/>
  <c r="BK192" i="9"/>
  <c r="J192" i="9" s="1"/>
  <c r="J109" i="9" s="1"/>
  <c r="T216" i="9"/>
  <c r="P228" i="9"/>
  <c r="R167" i="10"/>
  <c r="P210" i="10"/>
  <c r="R217" i="10"/>
  <c r="P249" i="10"/>
  <c r="R257" i="10"/>
  <c r="R256" i="10"/>
  <c r="T275" i="10"/>
  <c r="T274" i="10" s="1"/>
  <c r="T126" i="11"/>
  <c r="R131" i="12"/>
  <c r="R122" i="12"/>
  <c r="R121" i="12" s="1"/>
  <c r="R201" i="3"/>
  <c r="P296" i="3"/>
  <c r="R310" i="3"/>
  <c r="T310" i="3"/>
  <c r="R393" i="3"/>
  <c r="P429" i="3"/>
  <c r="P139" i="4"/>
  <c r="T158" i="4"/>
  <c r="T138" i="4" s="1"/>
  <c r="BK259" i="4"/>
  <c r="J259" i="4"/>
  <c r="J103" i="4" s="1"/>
  <c r="P284" i="4"/>
  <c r="BK333" i="4"/>
  <c r="J333" i="4" s="1"/>
  <c r="J110" i="4" s="1"/>
  <c r="BK441" i="4"/>
  <c r="J441" i="4"/>
  <c r="J114" i="4"/>
  <c r="P142" i="5"/>
  <c r="BK170" i="5"/>
  <c r="J170" i="5"/>
  <c r="J107" i="5"/>
  <c r="R185" i="5"/>
  <c r="P128" i="6"/>
  <c r="P124" i="6"/>
  <c r="P123" i="6" s="1"/>
  <c r="AU100" i="1" s="1"/>
  <c r="R157" i="7"/>
  <c r="R164" i="7"/>
  <c r="R173" i="7"/>
  <c r="R170" i="7" s="1"/>
  <c r="BK190" i="7"/>
  <c r="J190" i="7"/>
  <c r="J109" i="7"/>
  <c r="BK199" i="7"/>
  <c r="J199" i="7" s="1"/>
  <c r="J112" i="7" s="1"/>
  <c r="P218" i="7"/>
  <c r="R227" i="7"/>
  <c r="R155" i="8"/>
  <c r="R154" i="8"/>
  <c r="BK176" i="9"/>
  <c r="J176" i="9" s="1"/>
  <c r="J103" i="9" s="1"/>
  <c r="R198" i="9"/>
  <c r="P216" i="9"/>
  <c r="T222" i="9"/>
  <c r="R239" i="9"/>
  <c r="T136" i="10"/>
  <c r="T135" i="10" s="1"/>
  <c r="BK184" i="10"/>
  <c r="J184" i="10"/>
  <c r="J100" i="10"/>
  <c r="R210" i="10"/>
  <c r="P217" i="10"/>
  <c r="BK249" i="10"/>
  <c r="J249" i="10"/>
  <c r="J106" i="10"/>
  <c r="BK262" i="10"/>
  <c r="J262" i="10" s="1"/>
  <c r="J110" i="10" s="1"/>
  <c r="P275" i="10"/>
  <c r="P274" i="10"/>
  <c r="T160" i="11"/>
  <c r="T131" i="12"/>
  <c r="T122" i="12"/>
  <c r="T121" i="12" s="1"/>
  <c r="BK168" i="7"/>
  <c r="J168" i="7"/>
  <c r="J103" i="7"/>
  <c r="BK224" i="7"/>
  <c r="J224" i="7" s="1"/>
  <c r="J121" i="7" s="1"/>
  <c r="BK236" i="7"/>
  <c r="J236" i="7"/>
  <c r="J127" i="7"/>
  <c r="BK155" i="2"/>
  <c r="J155" i="2"/>
  <c r="J101" i="2" s="1"/>
  <c r="BK153" i="5"/>
  <c r="J153" i="5"/>
  <c r="J104" i="5"/>
  <c r="BK242" i="7"/>
  <c r="J242" i="7" s="1"/>
  <c r="J130" i="7" s="1"/>
  <c r="BK206" i="9"/>
  <c r="J206" i="9"/>
  <c r="J112" i="9"/>
  <c r="BK252" i="9"/>
  <c r="J252" i="9"/>
  <c r="J129" i="9" s="1"/>
  <c r="BK274" i="4"/>
  <c r="J274" i="4"/>
  <c r="J104" i="4"/>
  <c r="BK206" i="7"/>
  <c r="J206" i="7" s="1"/>
  <c r="J115" i="7" s="1"/>
  <c r="BK254" i="9"/>
  <c r="J254" i="9"/>
  <c r="J130" i="9"/>
  <c r="BK282" i="10"/>
  <c r="J282" i="10"/>
  <c r="J114" i="10" s="1"/>
  <c r="BK245" i="7"/>
  <c r="J245" i="7"/>
  <c r="J131" i="7"/>
  <c r="BK183" i="8"/>
  <c r="J183" i="8" s="1"/>
  <c r="J104" i="8" s="1"/>
  <c r="BK247" i="10"/>
  <c r="J247" i="10"/>
  <c r="J105" i="10"/>
  <c r="BK279" i="2"/>
  <c r="J279" i="2"/>
  <c r="J107" i="2" s="1"/>
  <c r="BK291" i="2"/>
  <c r="J291" i="2"/>
  <c r="J109" i="2"/>
  <c r="BK171" i="7"/>
  <c r="J171" i="7" s="1"/>
  <c r="J105" i="7" s="1"/>
  <c r="BK188" i="9"/>
  <c r="J188" i="9"/>
  <c r="J107" i="9"/>
  <c r="BK131" i="2"/>
  <c r="J131" i="2"/>
  <c r="J98" i="2" s="1"/>
  <c r="BK202" i="7"/>
  <c r="J202" i="7"/>
  <c r="J113" i="7"/>
  <c r="BK204" i="7"/>
  <c r="J204" i="7" s="1"/>
  <c r="J114" i="7" s="1"/>
  <c r="BK208" i="7"/>
  <c r="J208" i="7"/>
  <c r="J116" i="7"/>
  <c r="BK222" i="7"/>
  <c r="J222" i="7"/>
  <c r="J120" i="7" s="1"/>
  <c r="BK240" i="7"/>
  <c r="J240" i="7"/>
  <c r="J129" i="7"/>
  <c r="BK182" i="9"/>
  <c r="J182" i="9" s="1"/>
  <c r="J104" i="9" s="1"/>
  <c r="BK190" i="9"/>
  <c r="J190" i="9"/>
  <c r="J108" i="9"/>
  <c r="BK517" i="4"/>
  <c r="J517" i="4"/>
  <c r="J115" i="4" s="1"/>
  <c r="BK210" i="7"/>
  <c r="J210" i="7"/>
  <c r="J117" i="7"/>
  <c r="BK186" i="9"/>
  <c r="J186" i="9" s="1"/>
  <c r="J106" i="9" s="1"/>
  <c r="BK136" i="5"/>
  <c r="J136" i="5"/>
  <c r="J101" i="5"/>
  <c r="BK238" i="7"/>
  <c r="J238" i="7"/>
  <c r="J128" i="7" s="1"/>
  <c r="BK152" i="8"/>
  <c r="J152" i="8"/>
  <c r="J101" i="8"/>
  <c r="BK155" i="9"/>
  <c r="J155" i="9" s="1"/>
  <c r="J99" i="9" s="1"/>
  <c r="BK249" i="9"/>
  <c r="J249" i="9"/>
  <c r="J127" i="9"/>
  <c r="BK157" i="9"/>
  <c r="J157" i="9"/>
  <c r="J100" i="9" s="1"/>
  <c r="BK184" i="9"/>
  <c r="J184" i="9"/>
  <c r="J105" i="9"/>
  <c r="BK247" i="9"/>
  <c r="J247" i="9" s="1"/>
  <c r="J126" i="9" s="1"/>
  <c r="BK254" i="10"/>
  <c r="J254" i="10"/>
  <c r="J107" i="10"/>
  <c r="BK182" i="11"/>
  <c r="J182" i="11"/>
  <c r="J104" i="11" s="1"/>
  <c r="BK123" i="12"/>
  <c r="J123" i="12"/>
  <c r="J98" i="12"/>
  <c r="BK129" i="12"/>
  <c r="J129" i="12" s="1"/>
  <c r="J100" i="12" s="1"/>
  <c r="BK293" i="3"/>
  <c r="J293" i="3"/>
  <c r="J103" i="3"/>
  <c r="BK133" i="5"/>
  <c r="J133" i="5"/>
  <c r="J100" i="5" s="1"/>
  <c r="BK197" i="7"/>
  <c r="J197" i="7"/>
  <c r="J111" i="7"/>
  <c r="BK234" i="7"/>
  <c r="J234" i="7" s="1"/>
  <c r="J126" i="7" s="1"/>
  <c r="BK204" i="9"/>
  <c r="J204" i="9"/>
  <c r="J111" i="9"/>
  <c r="BK237" i="9"/>
  <c r="J237" i="9"/>
  <c r="J122" i="9" s="1"/>
  <c r="BK175" i="11"/>
  <c r="J175" i="11"/>
  <c r="J102" i="11"/>
  <c r="BK126" i="12"/>
  <c r="J126" i="12" s="1"/>
  <c r="J99" i="12" s="1"/>
  <c r="BK181" i="11"/>
  <c r="J181" i="11"/>
  <c r="J103" i="11" s="1"/>
  <c r="BE130" i="12"/>
  <c r="BK174" i="11"/>
  <c r="J174" i="11"/>
  <c r="J101" i="11" s="1"/>
  <c r="BE124" i="12"/>
  <c r="E85" i="12"/>
  <c r="F118" i="12"/>
  <c r="BE134" i="12"/>
  <c r="J89" i="12"/>
  <c r="BE127" i="12"/>
  <c r="BE132" i="12"/>
  <c r="BE133" i="12"/>
  <c r="BE166" i="11"/>
  <c r="BK135" i="10"/>
  <c r="J135" i="10"/>
  <c r="J97" i="10" s="1"/>
  <c r="J118" i="11"/>
  <c r="BE149" i="11"/>
  <c r="BE183" i="11"/>
  <c r="BE135" i="11"/>
  <c r="BE139" i="11"/>
  <c r="F121" i="11"/>
  <c r="BE140" i="11"/>
  <c r="BE148" i="11"/>
  <c r="BE153" i="11"/>
  <c r="BE155" i="11"/>
  <c r="BE163" i="11"/>
  <c r="BE168" i="11"/>
  <c r="J275" i="10"/>
  <c r="J113" i="10"/>
  <c r="BE128" i="11"/>
  <c r="BE129" i="11"/>
  <c r="BE161" i="11"/>
  <c r="BE162" i="11"/>
  <c r="E85" i="11"/>
  <c r="BE167" i="11"/>
  <c r="BE176" i="11"/>
  <c r="BE127" i="11"/>
  <c r="BE136" i="11"/>
  <c r="BE130" i="11"/>
  <c r="BE138" i="11"/>
  <c r="BE142" i="11"/>
  <c r="BE165" i="11"/>
  <c r="BK243" i="9"/>
  <c r="J243" i="9" s="1"/>
  <c r="J124" i="9" s="1"/>
  <c r="BE233" i="10"/>
  <c r="BE255" i="10"/>
  <c r="BE263" i="10"/>
  <c r="BE143" i="10"/>
  <c r="BE218" i="10"/>
  <c r="BE225" i="10"/>
  <c r="BE238" i="10"/>
  <c r="BE242" i="10"/>
  <c r="BE250" i="10"/>
  <c r="BE251" i="10"/>
  <c r="BE272" i="10"/>
  <c r="BE280" i="10"/>
  <c r="BE139" i="10"/>
  <c r="BE147" i="10"/>
  <c r="BE151" i="10"/>
  <c r="BE188" i="10"/>
  <c r="BE258" i="10"/>
  <c r="BE145" i="10"/>
  <c r="BE193" i="10"/>
  <c r="BE201" i="10"/>
  <c r="BE208" i="10"/>
  <c r="BE245" i="10"/>
  <c r="BE248" i="10"/>
  <c r="BE266" i="10"/>
  <c r="F92" i="10"/>
  <c r="BE155" i="10"/>
  <c r="BE166" i="10"/>
  <c r="BE171" i="10"/>
  <c r="BE177" i="10"/>
  <c r="BE283" i="10"/>
  <c r="BE244" i="10"/>
  <c r="BE268" i="10"/>
  <c r="BE271" i="10"/>
  <c r="J128" i="10"/>
  <c r="BE161" i="10"/>
  <c r="BE192" i="10"/>
  <c r="BE253" i="10"/>
  <c r="BE273" i="10"/>
  <c r="BE137" i="10"/>
  <c r="BE165" i="10"/>
  <c r="BE169" i="10"/>
  <c r="BE203" i="10"/>
  <c r="BE215" i="10"/>
  <c r="E85" i="10"/>
  <c r="BE182" i="10"/>
  <c r="BE211" i="10"/>
  <c r="BE260" i="10"/>
  <c r="BE163" i="10"/>
  <c r="BE164" i="10"/>
  <c r="BE168" i="10"/>
  <c r="BE221" i="10"/>
  <c r="BE224" i="10"/>
  <c r="BE227" i="10"/>
  <c r="BE232" i="10"/>
  <c r="BE235" i="10"/>
  <c r="BE153" i="10"/>
  <c r="BE154" i="10"/>
  <c r="BE160" i="10"/>
  <c r="BE170" i="10"/>
  <c r="BE181" i="10"/>
  <c r="BE185" i="10"/>
  <c r="BE186" i="10"/>
  <c r="BE205" i="10"/>
  <c r="BE261" i="10"/>
  <c r="BE264" i="10"/>
  <c r="BE270" i="10"/>
  <c r="BE276" i="10"/>
  <c r="BE138" i="10"/>
  <c r="BE144" i="10"/>
  <c r="BE172" i="10"/>
  <c r="BE179" i="10"/>
  <c r="BE236" i="10"/>
  <c r="BE246" i="10"/>
  <c r="E140" i="9"/>
  <c r="BE174" i="9"/>
  <c r="BE195" i="9"/>
  <c r="BE205" i="9"/>
  <c r="BE215" i="9"/>
  <c r="BE225" i="9"/>
  <c r="BE242" i="9"/>
  <c r="BK154" i="8"/>
  <c r="J154" i="8" s="1"/>
  <c r="J102" i="8" s="1"/>
  <c r="BE164" i="9"/>
  <c r="BE173" i="9"/>
  <c r="BE181" i="9"/>
  <c r="BE189" i="9"/>
  <c r="BE194" i="9"/>
  <c r="BE236" i="9"/>
  <c r="BE248" i="9"/>
  <c r="BE253" i="9"/>
  <c r="BE154" i="9"/>
  <c r="BE183" i="9"/>
  <c r="BE227" i="9"/>
  <c r="BE234" i="9"/>
  <c r="BE180" i="9"/>
  <c r="BE197" i="9"/>
  <c r="J144" i="9"/>
  <c r="BE166" i="9"/>
  <c r="BE207" i="9"/>
  <c r="BE210" i="9"/>
  <c r="BE221" i="9"/>
  <c r="BE224" i="9"/>
  <c r="BK125" i="8"/>
  <c r="BK124" i="8" s="1"/>
  <c r="J124" i="8" s="1"/>
  <c r="J96" i="8" s="1"/>
  <c r="BE153" i="9"/>
  <c r="BE160" i="9"/>
  <c r="BE165" i="9"/>
  <c r="BE214" i="9"/>
  <c r="BE217" i="9"/>
  <c r="BE229" i="9"/>
  <c r="BE230" i="9"/>
  <c r="BE232" i="9"/>
  <c r="BE241" i="9"/>
  <c r="BE170" i="9"/>
  <c r="BE179" i="9"/>
  <c r="BE196" i="9"/>
  <c r="BE238" i="9"/>
  <c r="BE240" i="9"/>
  <c r="BE250" i="9"/>
  <c r="F92" i="9"/>
  <c r="BE156" i="9"/>
  <c r="BE161" i="9"/>
  <c r="BE172" i="9"/>
  <c r="BE187" i="9"/>
  <c r="BE193" i="9"/>
  <c r="BE226" i="9"/>
  <c r="BE158" i="9"/>
  <c r="BE167" i="9"/>
  <c r="BE168" i="9"/>
  <c r="BE185" i="9"/>
  <c r="BE200" i="9"/>
  <c r="BE245" i="9"/>
  <c r="BE246" i="9"/>
  <c r="BE169" i="9"/>
  <c r="BE171" i="9"/>
  <c r="BE175" i="9"/>
  <c r="BE191" i="9"/>
  <c r="BE201" i="9"/>
  <c r="BE202" i="9"/>
  <c r="BE218" i="9"/>
  <c r="BE220" i="9"/>
  <c r="BE235" i="9"/>
  <c r="BE255" i="9"/>
  <c r="BE162" i="9"/>
  <c r="BE177" i="9"/>
  <c r="BE178" i="9"/>
  <c r="BE199" i="9"/>
  <c r="BE203" i="9"/>
  <c r="BE223" i="9"/>
  <c r="BE211" i="9"/>
  <c r="BE233" i="9"/>
  <c r="J118" i="8"/>
  <c r="BE143" i="8"/>
  <c r="BE157" i="8"/>
  <c r="BE158" i="8"/>
  <c r="J157" i="7"/>
  <c r="J100" i="7"/>
  <c r="BE149" i="8"/>
  <c r="F121" i="8"/>
  <c r="BE133" i="8"/>
  <c r="BE156" i="8"/>
  <c r="BE164" i="8"/>
  <c r="BE169" i="8"/>
  <c r="J249" i="7"/>
  <c r="J133" i="7"/>
  <c r="BE127" i="8"/>
  <c r="BE135" i="8"/>
  <c r="BE160" i="8"/>
  <c r="BE161" i="8"/>
  <c r="BE184" i="8"/>
  <c r="J231" i="7"/>
  <c r="J125" i="7" s="1"/>
  <c r="BE144" i="8"/>
  <c r="BE145" i="8"/>
  <c r="BE168" i="8"/>
  <c r="BE142" i="8"/>
  <c r="BE147" i="8"/>
  <c r="BE148" i="8"/>
  <c r="BE151" i="8"/>
  <c r="BE163" i="8"/>
  <c r="E114" i="8"/>
  <c r="BE130" i="8"/>
  <c r="BE153" i="8"/>
  <c r="BF174" i="7"/>
  <c r="BF191" i="7"/>
  <c r="BF192" i="7"/>
  <c r="BF201" i="7"/>
  <c r="BF220" i="7"/>
  <c r="BF177" i="7"/>
  <c r="BF180" i="7"/>
  <c r="BF186" i="7"/>
  <c r="BF189" i="7"/>
  <c r="BF216" i="7"/>
  <c r="BF165" i="7"/>
  <c r="BF169" i="7"/>
  <c r="BF172" i="7"/>
  <c r="BF196" i="7"/>
  <c r="BF213" i="7"/>
  <c r="BF229" i="7"/>
  <c r="BF233" i="7"/>
  <c r="BF188" i="7"/>
  <c r="BF198" i="7"/>
  <c r="BF237" i="7"/>
  <c r="E143" i="7"/>
  <c r="BF175" i="7"/>
  <c r="BF176" i="7"/>
  <c r="BF182" i="7"/>
  <c r="BF203" i="7"/>
  <c r="J149" i="7"/>
  <c r="BF241" i="7"/>
  <c r="BF159" i="7"/>
  <c r="BF162" i="7"/>
  <c r="BF179" i="7"/>
  <c r="BF195" i="7"/>
  <c r="BF223" i="7"/>
  <c r="BF246" i="7"/>
  <c r="BF160" i="7"/>
  <c r="BF167" i="7"/>
  <c r="BF211" i="7"/>
  <c r="BF217" i="7"/>
  <c r="BF235" i="7"/>
  <c r="BF250" i="7"/>
  <c r="F94" i="7"/>
  <c r="BF181" i="7"/>
  <c r="BF200" i="7"/>
  <c r="BF221" i="7"/>
  <c r="BF243" i="7"/>
  <c r="BF252" i="7"/>
  <c r="BF166" i="7"/>
  <c r="BF183" i="7"/>
  <c r="BF219" i="7"/>
  <c r="BF225" i="7"/>
  <c r="BF239" i="7"/>
  <c r="BF158" i="7"/>
  <c r="BF163" i="7"/>
  <c r="BF209" i="7"/>
  <c r="BF215" i="7"/>
  <c r="BF228" i="7"/>
  <c r="BF232" i="7"/>
  <c r="BF251" i="7"/>
  <c r="BF185" i="7"/>
  <c r="BF187" i="7"/>
  <c r="BF193" i="7"/>
  <c r="BF205" i="7"/>
  <c r="BF207" i="7"/>
  <c r="BF214" i="7"/>
  <c r="F94" i="6"/>
  <c r="E111" i="6"/>
  <c r="BF129" i="6"/>
  <c r="J91" i="6"/>
  <c r="BF132" i="6"/>
  <c r="BF135" i="6"/>
  <c r="BF137" i="6"/>
  <c r="BF139" i="6"/>
  <c r="BF134" i="6"/>
  <c r="BF126" i="6"/>
  <c r="BF127" i="6"/>
  <c r="BF136" i="6"/>
  <c r="BK155" i="5"/>
  <c r="J155" i="5" s="1"/>
  <c r="J105" i="5" s="1"/>
  <c r="BF131" i="6"/>
  <c r="BF138" i="6"/>
  <c r="BF140" i="6"/>
  <c r="BF133" i="6"/>
  <c r="BF141" i="6"/>
  <c r="BF143" i="5"/>
  <c r="BF144" i="5"/>
  <c r="BF151" i="5"/>
  <c r="BF152" i="5"/>
  <c r="BF157" i="5"/>
  <c r="BF163" i="5"/>
  <c r="BF195" i="5"/>
  <c r="BF159" i="5"/>
  <c r="BF184" i="5"/>
  <c r="BF186" i="5"/>
  <c r="BF187" i="5"/>
  <c r="BF188" i="5"/>
  <c r="BF191" i="5"/>
  <c r="BF193" i="5"/>
  <c r="BF200" i="5"/>
  <c r="BF171" i="5"/>
  <c r="BF183" i="5"/>
  <c r="BF189" i="5"/>
  <c r="BF202" i="5"/>
  <c r="J91" i="5"/>
  <c r="BF134" i="5"/>
  <c r="BF141" i="5"/>
  <c r="BF162" i="5"/>
  <c r="BF176" i="5"/>
  <c r="BF199" i="5"/>
  <c r="BF203" i="5"/>
  <c r="BK276" i="4"/>
  <c r="J276" i="4"/>
  <c r="J105" i="4"/>
  <c r="BF137" i="5"/>
  <c r="BF140" i="5"/>
  <c r="BF148" i="5"/>
  <c r="BF160" i="5"/>
  <c r="BF165" i="5"/>
  <c r="BF175" i="5"/>
  <c r="BF180" i="5"/>
  <c r="BF181" i="5"/>
  <c r="BF190" i="5"/>
  <c r="BF192" i="5"/>
  <c r="BF201" i="5"/>
  <c r="BF205" i="5"/>
  <c r="BF206" i="5"/>
  <c r="BF210" i="5"/>
  <c r="BF211" i="5"/>
  <c r="BF161" i="5"/>
  <c r="BF207" i="5"/>
  <c r="BF212" i="5"/>
  <c r="F94" i="5"/>
  <c r="BF147" i="5"/>
  <c r="BF150" i="5"/>
  <c r="BF158" i="5"/>
  <c r="BF174" i="5"/>
  <c r="BF196" i="5"/>
  <c r="BF173" i="5"/>
  <c r="BF198" i="5"/>
  <c r="BF204" i="5"/>
  <c r="BF209" i="5"/>
  <c r="BF139" i="5"/>
  <c r="BF166" i="5"/>
  <c r="BF178" i="5"/>
  <c r="BF179" i="5"/>
  <c r="BF194" i="5"/>
  <c r="E119" i="5"/>
  <c r="BF164" i="5"/>
  <c r="BF177" i="5"/>
  <c r="BF182" i="5"/>
  <c r="BF146" i="5"/>
  <c r="BF168" i="5"/>
  <c r="BF154" i="5"/>
  <c r="BF167" i="5"/>
  <c r="BF169" i="5"/>
  <c r="BF172" i="5"/>
  <c r="BF224" i="4"/>
  <c r="BF326" i="4"/>
  <c r="BF416" i="4"/>
  <c r="BF159" i="4"/>
  <c r="BF182" i="4"/>
  <c r="BF313" i="4"/>
  <c r="BF319" i="4"/>
  <c r="BF332" i="4"/>
  <c r="E85" i="4"/>
  <c r="BF146" i="4"/>
  <c r="BF153" i="4"/>
  <c r="BF163" i="4"/>
  <c r="BF328" i="4"/>
  <c r="BF330" i="4"/>
  <c r="BF419" i="4"/>
  <c r="BF432" i="4"/>
  <c r="BF438" i="4"/>
  <c r="BF447" i="4"/>
  <c r="BF468" i="4"/>
  <c r="BF470" i="4"/>
  <c r="BF472" i="4"/>
  <c r="BF161" i="4"/>
  <c r="BF162" i="4"/>
  <c r="BF201" i="4"/>
  <c r="BF204" i="4"/>
  <c r="BF230" i="4"/>
  <c r="BF337" i="4"/>
  <c r="BF374" i="4"/>
  <c r="BF385" i="4"/>
  <c r="BF403" i="4"/>
  <c r="BF155" i="4"/>
  <c r="BF228" i="4"/>
  <c r="BF229" i="4"/>
  <c r="BF231" i="4"/>
  <c r="BF239" i="4"/>
  <c r="BF247" i="4"/>
  <c r="BF269" i="4"/>
  <c r="BF279" i="4"/>
  <c r="BF282" i="4"/>
  <c r="BF321" i="4"/>
  <c r="BF322" i="4"/>
  <c r="BF323" i="4"/>
  <c r="BF327" i="4"/>
  <c r="BF334" i="4"/>
  <c r="BF424" i="4"/>
  <c r="BF434" i="4"/>
  <c r="BF436" i="4"/>
  <c r="BF437" i="4"/>
  <c r="BF465" i="4"/>
  <c r="BF467" i="4"/>
  <c r="BF473" i="4"/>
  <c r="BF501" i="4"/>
  <c r="BF518" i="4"/>
  <c r="F134" i="4"/>
  <c r="BF141" i="4"/>
  <c r="BF243" i="4"/>
  <c r="BF278" i="4"/>
  <c r="BF280" i="4"/>
  <c r="BF304" i="4"/>
  <c r="BF324" i="4"/>
  <c r="BF387" i="4"/>
  <c r="BF412" i="4"/>
  <c r="BF140" i="4"/>
  <c r="BF265" i="4"/>
  <c r="BF275" i="4"/>
  <c r="BF331" i="4"/>
  <c r="BF335" i="4"/>
  <c r="BF336" i="4"/>
  <c r="BF376" i="4"/>
  <c r="BF381" i="4"/>
  <c r="BF382" i="4"/>
  <c r="BF401" i="4"/>
  <c r="BF417" i="4"/>
  <c r="BF262" i="4"/>
  <c r="BF309" i="4"/>
  <c r="BF325" i="4"/>
  <c r="BF430" i="4"/>
  <c r="BF433" i="4"/>
  <c r="BF439" i="4"/>
  <c r="BF440" i="4"/>
  <c r="BF442" i="4"/>
  <c r="BF471" i="4"/>
  <c r="BF207" i="4"/>
  <c r="BF241" i="4"/>
  <c r="BF267" i="4"/>
  <c r="BF281" i="4"/>
  <c r="BF287" i="4"/>
  <c r="BF308" i="4"/>
  <c r="BF315" i="4"/>
  <c r="BF317" i="4"/>
  <c r="BF318" i="4"/>
  <c r="BF373" i="4"/>
  <c r="J131" i="4"/>
  <c r="BF237" i="4"/>
  <c r="BF260" i="4"/>
  <c r="BF283" i="4"/>
  <c r="BF285" i="4"/>
  <c r="BF286" i="4"/>
  <c r="BF329" i="4"/>
  <c r="BF352" i="4"/>
  <c r="BF393" i="4"/>
  <c r="BK133" i="3"/>
  <c r="BF142" i="4"/>
  <c r="BF152" i="4"/>
  <c r="BF203" i="4"/>
  <c r="BF205" i="4"/>
  <c r="BF209" i="4"/>
  <c r="BF320" i="4"/>
  <c r="BF348" i="4"/>
  <c r="BF375" i="4"/>
  <c r="BF404" i="4"/>
  <c r="BF414" i="4"/>
  <c r="BF249" i="4"/>
  <c r="BF266" i="4"/>
  <c r="BF273" i="4"/>
  <c r="BF289" i="4"/>
  <c r="BF358" i="4"/>
  <c r="BF371" i="4"/>
  <c r="BF384" i="4"/>
  <c r="BF386" i="4"/>
  <c r="E122" i="3"/>
  <c r="BE191" i="3"/>
  <c r="BE200" i="3"/>
  <c r="BE204" i="3"/>
  <c r="BE207" i="3"/>
  <c r="BE218" i="3"/>
  <c r="BE222" i="3"/>
  <c r="BE228" i="3"/>
  <c r="BE248" i="3"/>
  <c r="BE275" i="3"/>
  <c r="BE279" i="3"/>
  <c r="BE299" i="3"/>
  <c r="BE303" i="3"/>
  <c r="BE320" i="3"/>
  <c r="BE327" i="3"/>
  <c r="BE338" i="3"/>
  <c r="BE350" i="3"/>
  <c r="BE425" i="3"/>
  <c r="BE426" i="3"/>
  <c r="BE448" i="3"/>
  <c r="BE142" i="3"/>
  <c r="BE154" i="3"/>
  <c r="BE162" i="3"/>
  <c r="BE165" i="3"/>
  <c r="BE195" i="3"/>
  <c r="BE285" i="3"/>
  <c r="BE339" i="3"/>
  <c r="BE346" i="3"/>
  <c r="BE351" i="3"/>
  <c r="BE381" i="3"/>
  <c r="BE383" i="3"/>
  <c r="BE417" i="3"/>
  <c r="BE422" i="3"/>
  <c r="BE178" i="3"/>
  <c r="BE192" i="3"/>
  <c r="BE202" i="3"/>
  <c r="BE217" i="3"/>
  <c r="BE219" i="3"/>
  <c r="BE284" i="3"/>
  <c r="BE294" i="3"/>
  <c r="BE297" i="3"/>
  <c r="BE301" i="3"/>
  <c r="BE311" i="3"/>
  <c r="BE318" i="3"/>
  <c r="BE330" i="3"/>
  <c r="BE359" i="3"/>
  <c r="BE376" i="3"/>
  <c r="BE397" i="3"/>
  <c r="BE412" i="3"/>
  <c r="BE420" i="3"/>
  <c r="BE443" i="3"/>
  <c r="BE447" i="3"/>
  <c r="BE409" i="3"/>
  <c r="BE430" i="3"/>
  <c r="BE446" i="3"/>
  <c r="BE449" i="3"/>
  <c r="BE135" i="3"/>
  <c r="BE141" i="3"/>
  <c r="BE152" i="3"/>
  <c r="BE227" i="3"/>
  <c r="BE400" i="3"/>
  <c r="BE423" i="3"/>
  <c r="BE445" i="3"/>
  <c r="BE450" i="3"/>
  <c r="BE452" i="3"/>
  <c r="BE454" i="3"/>
  <c r="J126" i="3"/>
  <c r="BE144" i="3"/>
  <c r="BE160" i="3"/>
  <c r="BE176" i="3"/>
  <c r="BE283" i="3"/>
  <c r="BE292" i="3"/>
  <c r="BE307" i="3"/>
  <c r="BE353" i="3"/>
  <c r="BE371" i="3"/>
  <c r="BE208" i="3"/>
  <c r="BE278" i="3"/>
  <c r="BE306" i="3"/>
  <c r="BE150" i="3"/>
  <c r="BE151" i="3"/>
  <c r="BE158" i="3"/>
  <c r="BE159" i="3"/>
  <c r="BE164" i="3"/>
  <c r="BE175" i="3"/>
  <c r="BE212" i="3"/>
  <c r="BE215" i="3"/>
  <c r="BE281" i="3"/>
  <c r="BE300" i="3"/>
  <c r="BE343" i="3"/>
  <c r="BE348" i="3"/>
  <c r="BE361" i="3"/>
  <c r="BE402" i="3"/>
  <c r="BE442" i="3"/>
  <c r="F92" i="3"/>
  <c r="BE161" i="3"/>
  <c r="BE213" i="3"/>
  <c r="BE249" i="3"/>
  <c r="BE298" i="3"/>
  <c r="BE399" i="3"/>
  <c r="BE413" i="3"/>
  <c r="BE415" i="3"/>
  <c r="BE424" i="3"/>
  <c r="BE198" i="3"/>
  <c r="BE199" i="3"/>
  <c r="BE205" i="3"/>
  <c r="BE211" i="3"/>
  <c r="BE221" i="3"/>
  <c r="BE233" i="3"/>
  <c r="BE246" i="3"/>
  <c r="BE274" i="3"/>
  <c r="BE287" i="3"/>
  <c r="BE341" i="3"/>
  <c r="BE385" i="3"/>
  <c r="BE403" i="3"/>
  <c r="BE410" i="3"/>
  <c r="BE414" i="3"/>
  <c r="BE421" i="3"/>
  <c r="BE171" i="3"/>
  <c r="BE392" i="3"/>
  <c r="BE419" i="3"/>
  <c r="BE427" i="3"/>
  <c r="BE391" i="3"/>
  <c r="BE394" i="3"/>
  <c r="BE428" i="3"/>
  <c r="BE174" i="2"/>
  <c r="BE201" i="2"/>
  <c r="BE252" i="2"/>
  <c r="BE253" i="2"/>
  <c r="BE256" i="2"/>
  <c r="BE292" i="2"/>
  <c r="BE284" i="2"/>
  <c r="BE285" i="2"/>
  <c r="E119" i="2"/>
  <c r="BE136" i="2"/>
  <c r="BE156" i="2"/>
  <c r="BE159" i="2"/>
  <c r="BE191" i="2"/>
  <c r="BE200" i="2"/>
  <c r="BE233" i="2"/>
  <c r="BE240" i="2"/>
  <c r="BE241" i="2"/>
  <c r="BE261" i="2"/>
  <c r="BE263" i="2"/>
  <c r="BE268" i="2"/>
  <c r="BE160" i="2"/>
  <c r="BE213" i="2"/>
  <c r="BE229" i="2"/>
  <c r="BE272" i="2"/>
  <c r="BE286" i="2"/>
  <c r="BE290" i="2"/>
  <c r="BE147" i="2"/>
  <c r="BE153" i="2"/>
  <c r="BE193" i="2"/>
  <c r="BE142" i="2"/>
  <c r="BE162" i="2"/>
  <c r="BE168" i="2"/>
  <c r="BE172" i="2"/>
  <c r="BE181" i="2"/>
  <c r="BE189" i="2"/>
  <c r="BE267" i="2"/>
  <c r="BE204" i="2"/>
  <c r="BE246" i="2"/>
  <c r="BE265" i="2"/>
  <c r="BE154" i="2"/>
  <c r="BE192" i="2"/>
  <c r="BE258" i="2"/>
  <c r="BE270" i="2"/>
  <c r="J89" i="2"/>
  <c r="F126" i="2"/>
  <c r="BE141" i="2"/>
  <c r="BE144" i="2"/>
  <c r="BE178" i="2"/>
  <c r="BE283" i="2"/>
  <c r="BE254" i="2"/>
  <c r="BE132" i="2"/>
  <c r="BE135" i="2"/>
  <c r="BE146" i="2"/>
  <c r="BE205" i="2"/>
  <c r="BE211" i="2"/>
  <c r="BE242" i="2"/>
  <c r="BE249" i="2"/>
  <c r="BE260" i="2"/>
  <c r="BE274" i="2"/>
  <c r="BE276" i="2"/>
  <c r="BE134" i="2"/>
  <c r="BE140" i="2"/>
  <c r="BE227" i="2"/>
  <c r="BE247" i="2"/>
  <c r="BE275" i="2"/>
  <c r="BE278" i="2"/>
  <c r="BE280" i="2"/>
  <c r="F34" i="3"/>
  <c r="BA96" i="1" s="1"/>
  <c r="F37" i="5"/>
  <c r="BB99" i="1"/>
  <c r="F35" i="7"/>
  <c r="AZ101" i="1" s="1"/>
  <c r="F36" i="9"/>
  <c r="BC103" i="1" s="1"/>
  <c r="F35" i="2"/>
  <c r="BB95" i="1"/>
  <c r="F39" i="4"/>
  <c r="BD98" i="1" s="1"/>
  <c r="J34" i="8"/>
  <c r="AW102" i="1" s="1"/>
  <c r="J34" i="10"/>
  <c r="AW104" i="1"/>
  <c r="F36" i="2"/>
  <c r="BC95" i="1"/>
  <c r="F37" i="4"/>
  <c r="BB98" i="1" s="1"/>
  <c r="F37" i="6"/>
  <c r="BB100" i="1"/>
  <c r="F39" i="7"/>
  <c r="BD101" i="1" s="1"/>
  <c r="F35" i="10"/>
  <c r="BB104" i="1" s="1"/>
  <c r="F35" i="3"/>
  <c r="BB96" i="1"/>
  <c r="F39" i="5"/>
  <c r="BD99" i="1"/>
  <c r="F38" i="7"/>
  <c r="BC101" i="1" s="1"/>
  <c r="F34" i="10"/>
  <c r="BA104" i="1"/>
  <c r="F36" i="12"/>
  <c r="BC106" i="1" s="1"/>
  <c r="F36" i="3"/>
  <c r="BC96" i="1" s="1"/>
  <c r="F38" i="5"/>
  <c r="BC99" i="1"/>
  <c r="F34" i="8"/>
  <c r="BA102" i="1"/>
  <c r="J34" i="9"/>
  <c r="AW103" i="1" s="1"/>
  <c r="F36" i="11"/>
  <c r="BC105" i="1"/>
  <c r="F34" i="12"/>
  <c r="BA106" i="1" s="1"/>
  <c r="J34" i="2"/>
  <c r="AW95" i="1" s="1"/>
  <c r="F38" i="4"/>
  <c r="BC98" i="1" s="1"/>
  <c r="F36" i="8"/>
  <c r="BC102" i="1"/>
  <c r="F35" i="9"/>
  <c r="BB103" i="1" s="1"/>
  <c r="F35" i="11"/>
  <c r="BB105" i="1"/>
  <c r="J34" i="12"/>
  <c r="AW106" i="1" s="1"/>
  <c r="F37" i="2"/>
  <c r="BD95" i="1" s="1"/>
  <c r="J35" i="4"/>
  <c r="AV98" i="1" s="1"/>
  <c r="F38" i="6"/>
  <c r="BC100" i="1"/>
  <c r="F37" i="8"/>
  <c r="BD102" i="1" s="1"/>
  <c r="F37" i="9"/>
  <c r="BD103" i="1"/>
  <c r="F37" i="11"/>
  <c r="BD105" i="1" s="1"/>
  <c r="F37" i="12"/>
  <c r="BD106" i="1" s="1"/>
  <c r="AS94" i="1"/>
  <c r="J34" i="3"/>
  <c r="AW96" i="1" s="1"/>
  <c r="F35" i="5"/>
  <c r="AZ99" i="1" s="1"/>
  <c r="J35" i="6"/>
  <c r="AV100" i="1"/>
  <c r="F37" i="7"/>
  <c r="BB101" i="1" s="1"/>
  <c r="F36" i="10"/>
  <c r="BC104" i="1" s="1"/>
  <c r="F34" i="2"/>
  <c r="BA95" i="1"/>
  <c r="F35" i="4"/>
  <c r="AZ98" i="1"/>
  <c r="F35" i="6"/>
  <c r="AZ100" i="1" s="1"/>
  <c r="F39" i="6"/>
  <c r="BD100" i="1"/>
  <c r="F35" i="8"/>
  <c r="BB102" i="1" s="1"/>
  <c r="F34" i="9"/>
  <c r="BA103" i="1" s="1"/>
  <c r="F34" i="11"/>
  <c r="BA105" i="1" s="1"/>
  <c r="J34" i="11"/>
  <c r="AW105" i="1"/>
  <c r="F35" i="12"/>
  <c r="BB106" i="1" s="1"/>
  <c r="F37" i="3"/>
  <c r="BD96" i="1"/>
  <c r="J35" i="5"/>
  <c r="AV99" i="1" s="1"/>
  <c r="J35" i="7"/>
  <c r="AV101" i="1" s="1"/>
  <c r="F37" i="10"/>
  <c r="BD104" i="1" s="1"/>
  <c r="P129" i="2" l="1"/>
  <c r="AU95" i="1" s="1"/>
  <c r="BK132" i="3"/>
  <c r="J132" i="3" s="1"/>
  <c r="J30" i="3" s="1"/>
  <c r="J295" i="3"/>
  <c r="J104" i="3" s="1"/>
  <c r="BK151" i="9"/>
  <c r="J151" i="9" s="1"/>
  <c r="J97" i="9" s="1"/>
  <c r="J218" i="7"/>
  <c r="J119" i="7" s="1"/>
  <c r="BK124" i="6"/>
  <c r="J208" i="4"/>
  <c r="J102" i="4" s="1"/>
  <c r="J126" i="11"/>
  <c r="J98" i="11" s="1"/>
  <c r="J340" i="3"/>
  <c r="J108" i="3" s="1"/>
  <c r="J213" i="9"/>
  <c r="J116" i="9" s="1"/>
  <c r="BK256" i="10"/>
  <c r="J256" i="10" s="1"/>
  <c r="J108" i="10" s="1"/>
  <c r="T276" i="4"/>
  <c r="T137" i="4" s="1"/>
  <c r="BK156" i="7"/>
  <c r="J156" i="7" s="1"/>
  <c r="J99" i="7" s="1"/>
  <c r="P212" i="9"/>
  <c r="P150" i="9" s="1"/>
  <c r="AU103" i="1" s="1"/>
  <c r="T124" i="6"/>
  <c r="T123" i="6"/>
  <c r="T133" i="3"/>
  <c r="BK230" i="7"/>
  <c r="J230" i="7"/>
  <c r="J124" i="7" s="1"/>
  <c r="BK157" i="2"/>
  <c r="R155" i="5"/>
  <c r="P155" i="5"/>
  <c r="R125" i="8"/>
  <c r="R124" i="8" s="1"/>
  <c r="R137" i="4"/>
  <c r="T212" i="9"/>
  <c r="T157" i="2"/>
  <c r="T129" i="2"/>
  <c r="P125" i="11"/>
  <c r="P124" i="11"/>
  <c r="AU105" i="1" s="1"/>
  <c r="R135" i="10"/>
  <c r="R134" i="10" s="1"/>
  <c r="T151" i="9"/>
  <c r="T150" i="9" s="1"/>
  <c r="R156" i="7"/>
  <c r="R155" i="7"/>
  <c r="P155" i="7"/>
  <c r="AU101" i="1"/>
  <c r="P135" i="10"/>
  <c r="R157" i="2"/>
  <c r="R129" i="2"/>
  <c r="T256" i="10"/>
  <c r="T134" i="10"/>
  <c r="P276" i="4"/>
  <c r="P295" i="3"/>
  <c r="P132" i="3" s="1"/>
  <c r="AU96" i="1" s="1"/>
  <c r="R295" i="3"/>
  <c r="R125" i="11"/>
  <c r="R124" i="11"/>
  <c r="P138" i="4"/>
  <c r="T295" i="3"/>
  <c r="P125" i="8"/>
  <c r="P124" i="8" s="1"/>
  <c r="AU102" i="1" s="1"/>
  <c r="R132" i="5"/>
  <c r="R131" i="5"/>
  <c r="R151" i="9"/>
  <c r="R150" i="9" s="1"/>
  <c r="T155" i="5"/>
  <c r="T131" i="5" s="1"/>
  <c r="P256" i="10"/>
  <c r="T125" i="11"/>
  <c r="T124" i="11" s="1"/>
  <c r="P132" i="5"/>
  <c r="P131" i="5" s="1"/>
  <c r="AU99" i="1" s="1"/>
  <c r="T125" i="8"/>
  <c r="T124" i="8"/>
  <c r="R212" i="9"/>
  <c r="R133" i="3"/>
  <c r="R132" i="3"/>
  <c r="T156" i="7"/>
  <c r="T155" i="7"/>
  <c r="BK130" i="2"/>
  <c r="J130" i="2" s="1"/>
  <c r="J97" i="2" s="1"/>
  <c r="BK132" i="5"/>
  <c r="J132" i="5"/>
  <c r="J99" i="5" s="1"/>
  <c r="BK251" i="9"/>
  <c r="BK150" i="9" s="1"/>
  <c r="J150" i="9" s="1"/>
  <c r="J30" i="9" s="1"/>
  <c r="AG103" i="1" s="1"/>
  <c r="BK122" i="12"/>
  <c r="J122" i="12" s="1"/>
  <c r="J97" i="12" s="1"/>
  <c r="BK124" i="11"/>
  <c r="J124" i="11" s="1"/>
  <c r="J96" i="11" s="1"/>
  <c r="J125" i="8"/>
  <c r="J97" i="8" s="1"/>
  <c r="BK131" i="5"/>
  <c r="J131" i="5"/>
  <c r="J98" i="5" s="1"/>
  <c r="BK137" i="4"/>
  <c r="J137" i="4"/>
  <c r="J98" i="4" s="1"/>
  <c r="AG96" i="1"/>
  <c r="J133" i="3"/>
  <c r="J97" i="3"/>
  <c r="J96" i="3"/>
  <c r="J36" i="4"/>
  <c r="AW98" i="1"/>
  <c r="AT98" i="1"/>
  <c r="F36" i="6"/>
  <c r="BA100" i="1" s="1"/>
  <c r="J36" i="7"/>
  <c r="AW101" i="1"/>
  <c r="AT101" i="1" s="1"/>
  <c r="F33" i="9"/>
  <c r="AZ103" i="1" s="1"/>
  <c r="J33" i="2"/>
  <c r="AV95" i="1" s="1"/>
  <c r="AT95" i="1" s="1"/>
  <c r="J33" i="11"/>
  <c r="AV105" i="1" s="1"/>
  <c r="AT105" i="1" s="1"/>
  <c r="J36" i="5"/>
  <c r="AW99" i="1" s="1"/>
  <c r="AT99" i="1" s="1"/>
  <c r="F33" i="8"/>
  <c r="AZ102" i="1"/>
  <c r="F33" i="11"/>
  <c r="AZ105" i="1"/>
  <c r="J33" i="3"/>
  <c r="AV96" i="1" s="1"/>
  <c r="AT96" i="1" s="1"/>
  <c r="AN96" i="1" s="1"/>
  <c r="F33" i="2"/>
  <c r="AZ95" i="1"/>
  <c r="J33" i="10"/>
  <c r="AV104" i="1"/>
  <c r="AT104" i="1" s="1"/>
  <c r="F36" i="5"/>
  <c r="BA99" i="1" s="1"/>
  <c r="J30" i="8"/>
  <c r="AG102" i="1"/>
  <c r="J33" i="9"/>
  <c r="AV103" i="1" s="1"/>
  <c r="AT103" i="1" s="1"/>
  <c r="F33" i="3"/>
  <c r="AZ96" i="1"/>
  <c r="J36" i="6"/>
  <c r="AW100" i="1"/>
  <c r="AT100" i="1" s="1"/>
  <c r="BD97" i="1"/>
  <c r="AZ97" i="1"/>
  <c r="AV97" i="1" s="1"/>
  <c r="BB97" i="1"/>
  <c r="AX97" i="1"/>
  <c r="BC97" i="1"/>
  <c r="AY97" i="1"/>
  <c r="J33" i="8"/>
  <c r="AV102" i="1" s="1"/>
  <c r="AT102" i="1" s="1"/>
  <c r="F33" i="12"/>
  <c r="AZ106" i="1"/>
  <c r="J33" i="12"/>
  <c r="AV106" i="1" s="1"/>
  <c r="AT106" i="1" s="1"/>
  <c r="F36" i="4"/>
  <c r="BA98" i="1" s="1"/>
  <c r="F36" i="7"/>
  <c r="BA101" i="1" s="1"/>
  <c r="F33" i="10"/>
  <c r="AZ104" i="1" s="1"/>
  <c r="BK123" i="6" l="1"/>
  <c r="J123" i="6" s="1"/>
  <c r="J124" i="6"/>
  <c r="J99" i="6" s="1"/>
  <c r="J251" i="9"/>
  <c r="J128" i="9" s="1"/>
  <c r="BK134" i="10"/>
  <c r="J134" i="10" s="1"/>
  <c r="J30" i="10" s="1"/>
  <c r="AG104" i="1" s="1"/>
  <c r="P134" i="10"/>
  <c r="AU104" i="1"/>
  <c r="P137" i="4"/>
  <c r="AU98" i="1" s="1"/>
  <c r="AU97" i="1" s="1"/>
  <c r="BK129" i="2"/>
  <c r="J129" i="2" s="1"/>
  <c r="J96" i="2" s="1"/>
  <c r="T132" i="3"/>
  <c r="BK155" i="7"/>
  <c r="J155" i="7"/>
  <c r="BK121" i="12"/>
  <c r="J121" i="12"/>
  <c r="J96" i="12" s="1"/>
  <c r="J157" i="2"/>
  <c r="J102" i="2"/>
  <c r="AN104" i="1"/>
  <c r="J96" i="10"/>
  <c r="AN103" i="1"/>
  <c r="J96" i="9"/>
  <c r="J39" i="10"/>
  <c r="AN102" i="1"/>
  <c r="J39" i="9"/>
  <c r="J39" i="8"/>
  <c r="J39" i="3"/>
  <c r="BC94" i="1"/>
  <c r="AY94" i="1"/>
  <c r="AZ94" i="1"/>
  <c r="AV94" i="1" s="1"/>
  <c r="AK29" i="1" s="1"/>
  <c r="J32" i="7"/>
  <c r="AG101" i="1" s="1"/>
  <c r="J32" i="4"/>
  <c r="AG98" i="1" s="1"/>
  <c r="BD94" i="1"/>
  <c r="W33" i="1" s="1"/>
  <c r="J32" i="5"/>
  <c r="AG99" i="1"/>
  <c r="AN99" i="1"/>
  <c r="BB94" i="1"/>
  <c r="W31" i="1" s="1"/>
  <c r="J30" i="11"/>
  <c r="AG105" i="1"/>
  <c r="AN105" i="1" s="1"/>
  <c r="BA97" i="1"/>
  <c r="AW97" i="1" s="1"/>
  <c r="AT97" i="1" s="1"/>
  <c r="J32" i="6" l="1"/>
  <c r="J98" i="6"/>
  <c r="J41" i="7"/>
  <c r="J98" i="7"/>
  <c r="J39" i="11"/>
  <c r="J41" i="5"/>
  <c r="J41" i="4"/>
  <c r="AN98" i="1"/>
  <c r="AN101" i="1"/>
  <c r="J30" i="2"/>
  <c r="AG95" i="1" s="1"/>
  <c r="W32" i="1"/>
  <c r="AU94" i="1"/>
  <c r="BA94" i="1"/>
  <c r="AW94" i="1"/>
  <c r="AK30" i="1" s="1"/>
  <c r="J30" i="12"/>
  <c r="AG106" i="1" s="1"/>
  <c r="W29" i="1"/>
  <c r="AX94" i="1"/>
  <c r="AG100" i="1" l="1"/>
  <c r="J41" i="6"/>
  <c r="J39" i="12"/>
  <c r="J39" i="2"/>
  <c r="AN95" i="1"/>
  <c r="AN106" i="1"/>
  <c r="W30" i="1"/>
  <c r="AT94" i="1"/>
  <c r="AN100" i="1" l="1"/>
  <c r="AG97" i="1"/>
  <c r="AN97" i="1" l="1"/>
  <c r="AG94" i="1"/>
  <c r="AK26" i="1" l="1"/>
  <c r="AK35" i="1" s="1"/>
  <c r="AN94" i="1"/>
</calcChain>
</file>

<file path=xl/sharedStrings.xml><?xml version="1.0" encoding="utf-8"?>
<sst xmlns="http://schemas.openxmlformats.org/spreadsheetml/2006/main" count="17357" uniqueCount="2722">
  <si>
    <t>Export Komplet</t>
  </si>
  <si>
    <t/>
  </si>
  <si>
    <t>2.0</t>
  </si>
  <si>
    <t>ZAMOK</t>
  </si>
  <si>
    <t>False</t>
  </si>
  <si>
    <t>{59392943-3016-4017-a535-888a5de7f46e}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</si>
  <si>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</si>
  <si>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</si>
  <si>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</si>
  <si>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</si>
  <si>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</si>
  <si>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</si>
  <si>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</si>
  <si>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</si>
  <si>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</si>
  <si>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</si>
  <si>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</si>
  <si>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Praha Zbraslav ON - oprava</t>
  </si>
  <si>
    <t>KSO:</t>
  </si>
  <si>
    <t>CC-CZ:</t>
  </si>
  <si>
    <t>Místo:</t>
  </si>
  <si>
    <t>Praha Zbraslav</t>
  </si>
  <si>
    <t>Datum:</t>
  </si>
  <si>
    <t>11. 1. 2023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</si>
  <si>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</si>
  <si>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</si>
  <si>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</si>
  <si>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</si>
  <si>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</si>
  <si>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</si>
  <si>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</si>
  <si>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</si>
  <si>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</si>
  <si>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</si>
  <si>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</si>
  <si>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</si>
  <si>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Malý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</si>
  <si>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</si>
  <si>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</si>
  <si>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</si>
  <si>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</si>
  <si>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</si>
  <si>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</si>
  <si>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</si>
  <si>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</si>
  <si>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</si>
  <si>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</si>
  <si>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</si>
  <si>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</si>
  <si>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</si>
  <si>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</si>
  <si>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</si>
  <si>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</si>
  <si>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</si>
  <si>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</si>
  <si>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</si>
  <si>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</si>
  <si>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</si>
  <si>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</si>
  <si>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</si>
  <si>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</si>
  <si>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</si>
  <si>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</si>
  <si>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</si>
  <si>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</si>
  <si>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</si>
  <si>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</si>
  <si>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</si>
  <si>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</si>
  <si>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</si>
  <si>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</si>
  <si>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</si>
  <si>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</si>
  <si>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</si>
  <si>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</si>
  <si>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</si>
  <si>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</si>
  <si>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</si>
  <si>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</si>
  <si>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</si>
  <si>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</si>
  <si>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</si>
  <si>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</si>
  <si>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SO.01</t>
  </si>
  <si>
    <t>Oprava střechy</t>
  </si>
  <si>
    <t>STA</t>
  </si>
  <si>
    <t>1</t>
  </si>
  <si>
    <t>{e4250ecf-7f66-4124-9cad-4a47e5296856}</t>
  </si>
  <si>
    <t>2</t>
  </si>
  <si>
    <t>SO.02</t>
  </si>
  <si>
    <t>Oprava vnějšího pláště budovy</t>
  </si>
  <si>
    <t>{7ba464f4-8baf-4a01-9168-3b53f56a90e0}</t>
  </si>
  <si>
    <t>SO.03</t>
  </si>
  <si>
    <t>Oprava bytu</t>
  </si>
  <si>
    <t>{e70af241-bbc6-441d-b828-e79495fd2c4e}</t>
  </si>
  <si>
    <t>3.1</t>
  </si>
  <si>
    <t>Stavební část</t>
  </si>
  <si>
    <t>Soupis</t>
  </si>
  <si>
    <t>{82a2efe9-e9cc-43ab-97b5-398095561fca}</t>
  </si>
  <si>
    <t>3.2</t>
  </si>
  <si>
    <t>ZTI</t>
  </si>
  <si>
    <t>{d61678f4-9c3b-4d03-8f17-8f0534544bce}</t>
  </si>
  <si>
    <t>3.3</t>
  </si>
  <si>
    <t>Zařízení vnitřních prostor</t>
  </si>
  <si>
    <t>{a62d35d4-748a-4942-b9da-de83c012475d}</t>
  </si>
  <si>
    <t>3.4</t>
  </si>
  <si>
    <t>Elektroinstalace</t>
  </si>
  <si>
    <t>{7f0f0e88-1ea5-4c35-b33f-2bdc43e8ede8}</t>
  </si>
  <si>
    <t>SO.04</t>
  </si>
  <si>
    <t>Oprava provozních prostor</t>
  </si>
  <si>
    <t>{d02a040b-7378-4135-9026-e5bae447ddae}</t>
  </si>
  <si>
    <t>SO.05</t>
  </si>
  <si>
    <t>Oprava elektroinstalace provozních prostor a hromosvodu</t>
  </si>
  <si>
    <t>{7f827f68-17d2-4094-99c8-1be55614106c}</t>
  </si>
  <si>
    <t>SO.06</t>
  </si>
  <si>
    <t>Oprava zpevněných ploch</t>
  </si>
  <si>
    <t>{624fcc35-10cd-4faa-b0fa-cb779ca2cbd6}</t>
  </si>
  <si>
    <t>SO.07</t>
  </si>
  <si>
    <t>Demolice kůlen</t>
  </si>
  <si>
    <t>{9b57ad2b-e850-48b5-8450-108a1c527d16}</t>
  </si>
  <si>
    <t>SO.08</t>
  </si>
  <si>
    <t>VRN</t>
  </si>
  <si>
    <t>{d9f3624d-2c52-45c2-8285-08871ecaf40c}</t>
  </si>
  <si>
    <t>KRYCÍ LIST SOUPISU PRACÍ</t>
  </si>
  <si>
    <t>Objekt:</t>
  </si>
  <si>
    <t>SO.01 - Oprava střechy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</si>
  <si>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</si>
  <si>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</si>
  <si>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</si>
  <si>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</si>
  <si>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</si>
  <si>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</si>
  <si>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</si>
  <si>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</si>
  <si>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</si>
  <si>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</si>
  <si>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</si>
  <si>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742 -  Elektroinstalace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</si>
  <si>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</si>
  <si>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</si>
  <si>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</si>
  <si>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767 - Konstrukce zámečnické</t>
  </si>
  <si>
    <t xml:space="preserve">    783 -  Dokončovací práce</t>
  </si>
  <si>
    <t>OST - Poznámky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</si>
  <si>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</si>
  <si>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</si>
  <si>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</si>
  <si>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</si>
  <si>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</si>
  <si>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</si>
  <si>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</si>
  <si>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</si>
  <si>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</si>
  <si>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</si>
  <si>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</si>
  <si>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</si>
  <si>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</si>
  <si>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</si>
  <si>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</si>
  <si>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</si>
  <si>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</si>
  <si>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</si>
  <si>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</si>
  <si>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314271500.1</t>
  </si>
  <si>
    <t>Zabezpečení komínových těles po odbourání</t>
  </si>
  <si>
    <t>kus</t>
  </si>
  <si>
    <t>4</t>
  </si>
  <si>
    <t>-1572546753</t>
  </si>
  <si>
    <t>9</t>
  </si>
  <si>
    <t>Ostatní konstrukce a práce-bourání</t>
  </si>
  <si>
    <t>000000004</t>
  </si>
  <si>
    <t>D+M doplňků střechy vč. povrchové úpravy - konzole, antény, průchodky, držáky aj. vč. demontáže stávajících</t>
  </si>
  <si>
    <t>kpl</t>
  </si>
  <si>
    <t>-940945179</t>
  </si>
  <si>
    <t>952903001.2.1</t>
  </si>
  <si>
    <t>Vyčištění půdy a vyklizení velkoobjemové odpadu včetně odvozu a likvidace odpadu</t>
  </si>
  <si>
    <t>t</t>
  </si>
  <si>
    <t>1989861097</t>
  </si>
  <si>
    <t>962032631</t>
  </si>
  <si>
    <t>Bourání zdiva nadzákladového z cihel nebo tvárnic  komínového z cihel pálených, šamotových nebo vápenopískových nad střechou na maltu vápennou nebo vápenocementovou</t>
  </si>
  <si>
    <t>m3</t>
  </si>
  <si>
    <t>-1094094267</t>
  </si>
  <si>
    <t>VV</t>
  </si>
  <si>
    <t>(0,45*0,45*3)*6</t>
  </si>
  <si>
    <t>Součet</t>
  </si>
  <si>
    <t>997</t>
  </si>
  <si>
    <t>Přesun sutě</t>
  </si>
  <si>
    <t>5</t>
  </si>
  <si>
    <t>997013113</t>
  </si>
  <si>
    <t>Vnitrostaveništní doprava suti a vybouraných hmot pro budovy v do 12 m</t>
  </si>
  <si>
    <t>-372987652</t>
  </si>
  <si>
    <t>6</t>
  </si>
  <si>
    <t>997013501</t>
  </si>
  <si>
    <t>Odvoz suti na skládku a vybouraných hmot nebo meziskládku do 1 km se složením</t>
  </si>
  <si>
    <t>657384247</t>
  </si>
  <si>
    <t>7</t>
  </si>
  <si>
    <t>997013509</t>
  </si>
  <si>
    <t>Příplatek k odvozu suti a vybouraných hmot na skládku ZKD 1 km přes 1 km</t>
  </si>
  <si>
    <t>1285885365</t>
  </si>
  <si>
    <t>26,505*19 "Přepočtené koeficientem množství</t>
  </si>
  <si>
    <t>8</t>
  </si>
  <si>
    <t>99701350R</t>
  </si>
  <si>
    <t>Odvoz výzisku z železného šrotu na místo určené objednatelem do 20 km se složením</t>
  </si>
  <si>
    <t>2038985590</t>
  </si>
  <si>
    <t>P</t>
  </si>
  <si>
    <t>Poznámka k položce:_x000D_
Poznámka k položce: Železný šrot bude odvezen a složen dle pokynů zástupce investora do sběrného místa.   Samotný železný šrot je majetkem investora.   Hospodaření s vyzískaným materiálem (mimo odpad) bude prováděno v souladu se Směrnicí SŽDC č. 42 ze dne 7.1.2013.</t>
  </si>
  <si>
    <t>997013607</t>
  </si>
  <si>
    <t>Poplatek za uložení stavebního odpadu na skládce (skládkovné) z tašek a keramických výrobků zatříděného do Katalogu odpadů pod kódem 17 01 03</t>
  </si>
  <si>
    <t>1175674975</t>
  </si>
  <si>
    <t>10</t>
  </si>
  <si>
    <t>997013609</t>
  </si>
  <si>
    <t>Poplatek za uložení stavebního odpadu na skládce (skládkovné) ze směsí nebo oddělených frakcí betonu, cihel a keramických výrobků zatříděného do Katalogu odpadů pod kódem 17 01 07</t>
  </si>
  <si>
    <t>-1369276861</t>
  </si>
  <si>
    <t>26,505</t>
  </si>
  <si>
    <t>-10</t>
  </si>
  <si>
    <t>-5,81</t>
  </si>
  <si>
    <t>-9,354</t>
  </si>
  <si>
    <t>11</t>
  </si>
  <si>
    <t>997013635</t>
  </si>
  <si>
    <t>Poplatek za uložení stavebního odpadu na skládce (skládkovné) komunálního zatříděného do Katalogu odpadů pod kódem 20 03 01</t>
  </si>
  <si>
    <t>2064880742</t>
  </si>
  <si>
    <t>12</t>
  </si>
  <si>
    <t>997013811</t>
  </si>
  <si>
    <t>Poplatek za uložení stavebního dřevěného odpadu na skládce (skládkovné)</t>
  </si>
  <si>
    <t>1768351533</t>
  </si>
  <si>
    <t>998</t>
  </si>
  <si>
    <t>Přesun hmot</t>
  </si>
  <si>
    <t>13</t>
  </si>
  <si>
    <t>998011002</t>
  </si>
  <si>
    <t>Přesun hmot pro budovy zděné v do 12 m</t>
  </si>
  <si>
    <t>1687843388</t>
  </si>
  <si>
    <t>PSV</t>
  </si>
  <si>
    <t>Práce a dodávky PSV</t>
  </si>
  <si>
    <t>742</t>
  </si>
  <si>
    <t xml:space="preserve"> Elektroinstalace</t>
  </si>
  <si>
    <t>14</t>
  </si>
  <si>
    <t>742420021</t>
  </si>
  <si>
    <t>Montáž společné televizní antény antenního stožáru včetně upevňovacího materiálu</t>
  </si>
  <si>
    <t>16</t>
  </si>
  <si>
    <t>1050822720</t>
  </si>
  <si>
    <t>M</t>
  </si>
  <si>
    <t>31674068R</t>
  </si>
  <si>
    <t>stožár anténní Pz v 3m</t>
  </si>
  <si>
    <t>32</t>
  </si>
  <si>
    <t>1957639098</t>
  </si>
  <si>
    <t>762</t>
  </si>
  <si>
    <t>Konstrukce tesařské</t>
  </si>
  <si>
    <t>762081351</t>
  </si>
  <si>
    <t>Vyrovnání a příprava st. krovů pro novou krytinu</t>
  </si>
  <si>
    <t>m</t>
  </si>
  <si>
    <t>2045816739</t>
  </si>
  <si>
    <t>(4,9*22)*2-(4,9*4)*2</t>
  </si>
  <si>
    <t>(5,3*13)*2-(5,3*4)*2</t>
  </si>
  <si>
    <t>7*3</t>
  </si>
  <si>
    <t>20</t>
  </si>
  <si>
    <t>17</t>
  </si>
  <si>
    <t>762083122</t>
  </si>
  <si>
    <t>Impregnace řeziva proti dřevokaznému hmyzu, houbám a plísním máčením třída ohrožení 3 a 4</t>
  </si>
  <si>
    <t>1360163528</t>
  </si>
  <si>
    <t>7,251</t>
  </si>
  <si>
    <t>113,8*0,025</t>
  </si>
  <si>
    <t>18</t>
  </si>
  <si>
    <t>76233213R</t>
  </si>
  <si>
    <t>Výměna poškozených nosných částí krovů včetně profilace dle stávajícího vzhledu</t>
  </si>
  <si>
    <t>-83663959</t>
  </si>
  <si>
    <t>312,8*0,3 "Přepočtené koeficientem množství</t>
  </si>
  <si>
    <t>19</t>
  </si>
  <si>
    <t>762341210</t>
  </si>
  <si>
    <t>Montáž bednění střech rovných a šikmých sklonu do 60° z hrubých prken na sraz</t>
  </si>
  <si>
    <t>m2</t>
  </si>
  <si>
    <t>-818008444</t>
  </si>
  <si>
    <t>377,48</t>
  </si>
  <si>
    <t>-113,8</t>
  </si>
  <si>
    <t>60515111</t>
  </si>
  <si>
    <t>řezivo jehličnaté boční prkno jakost I.-II. 2-3cm</t>
  </si>
  <si>
    <t>-1230222857</t>
  </si>
  <si>
    <t>263,68*0,025</t>
  </si>
  <si>
    <t>6,592*1,1 "Přepočtené koeficientem množství</t>
  </si>
  <si>
    <t>762341260</t>
  </si>
  <si>
    <t>Montáž bednění střech rovných a šikmých sklonu do 60° z palubek</t>
  </si>
  <si>
    <t>-1256608737</t>
  </si>
  <si>
    <t>(4,9*1)*2</t>
  </si>
  <si>
    <t>(5,3*1)*4</t>
  </si>
  <si>
    <t>(17,2*1)*1</t>
  </si>
  <si>
    <t>(17,2*3)*1</t>
  </si>
  <si>
    <t>(2*1)*2</t>
  </si>
  <si>
    <t>(5*1)*2</t>
  </si>
  <si>
    <t>22</t>
  </si>
  <si>
    <t>61191184</t>
  </si>
  <si>
    <t>palubky SM 25x146mm A/B</t>
  </si>
  <si>
    <t>1420446989</t>
  </si>
  <si>
    <t>113,8*1,15 "Přepočtené koeficientem množství</t>
  </si>
  <si>
    <t>23</t>
  </si>
  <si>
    <t>762341811</t>
  </si>
  <si>
    <t>Demontáž bednění střech z prken</t>
  </si>
  <si>
    <t>-1104991017</t>
  </si>
  <si>
    <t>24</t>
  </si>
  <si>
    <t>762342214</t>
  </si>
  <si>
    <t>Montáž laťování na střechách jednoduchých sklonu do 60° osové vzdálenosti do 360 mm</t>
  </si>
  <si>
    <t>-541322018</t>
  </si>
  <si>
    <t>25</t>
  </si>
  <si>
    <t>605141140</t>
  </si>
  <si>
    <t>řezivo jehličnaté,střešní latě impregnované dl 4 - 5 m</t>
  </si>
  <si>
    <t>1059931180</t>
  </si>
  <si>
    <t>((0,04*0,06)*16*22)*2</t>
  </si>
  <si>
    <t>((0,04*0,06)*9*22)</t>
  </si>
  <si>
    <t>((0,04*0,06)*17*12,7)*2</t>
  </si>
  <si>
    <t>((0,04*0,06)*10*6)</t>
  </si>
  <si>
    <t>3,345*1,2 "Přepočtené koeficientem množství</t>
  </si>
  <si>
    <t>26</t>
  </si>
  <si>
    <t>762342441</t>
  </si>
  <si>
    <t>Montáž lišt trojúhelníkových nebo kontralatí na střechách sklonu do 60°</t>
  </si>
  <si>
    <t>1478406753</t>
  </si>
  <si>
    <t>27</t>
  </si>
  <si>
    <t>-1973562513</t>
  </si>
  <si>
    <t>312,8*0,04*0,06</t>
  </si>
  <si>
    <t>0,751*1,1 "Přepočtené koeficientem množství</t>
  </si>
  <si>
    <t>28</t>
  </si>
  <si>
    <t>762342811</t>
  </si>
  <si>
    <t>Demontáž bednění a laťování  laťování střech sklonu do 60° se všemi nadstřešními konstrukcemi, z latí průřezové plochy do 25 cm2 při osové vzdálenosti do 0,22 m</t>
  </si>
  <si>
    <t>1016229355</t>
  </si>
  <si>
    <t>29</t>
  </si>
  <si>
    <t>762395000</t>
  </si>
  <si>
    <t>Spojovací prostředky pro montáž krovu, bednění, laťování, světlíky, klíny</t>
  </si>
  <si>
    <t>1773589272</t>
  </si>
  <si>
    <t>4,014</t>
  </si>
  <si>
    <t>0,826</t>
  </si>
  <si>
    <t>30</t>
  </si>
  <si>
    <t>998762202</t>
  </si>
  <si>
    <t>Přesun hmot procentní pro kce tesařské v objektech v do 12 m</t>
  </si>
  <si>
    <t>%</t>
  </si>
  <si>
    <t>912190108</t>
  </si>
  <si>
    <t>764</t>
  </si>
  <si>
    <t>Konstrukce klempířské</t>
  </si>
  <si>
    <t>31</t>
  </si>
  <si>
    <t>764001841</t>
  </si>
  <si>
    <t>Demontáž klempířských konstrukcí krytiny ze šablon do suti</t>
  </si>
  <si>
    <t>-784730415</t>
  </si>
  <si>
    <t>velká střecha</t>
  </si>
  <si>
    <t>(4,9*21,7)*2</t>
  </si>
  <si>
    <t>-(3,5*4,9)</t>
  </si>
  <si>
    <t>přístřešek</t>
  </si>
  <si>
    <t>3*17,2</t>
  </si>
  <si>
    <t>malá střecha</t>
  </si>
  <si>
    <t>(5,3*12,2)*2</t>
  </si>
  <si>
    <t>-(3*5,3)</t>
  </si>
  <si>
    <t>-(3,5*5,3)</t>
  </si>
  <si>
    <t>5*3,5</t>
  </si>
  <si>
    <t>přístavba</t>
  </si>
  <si>
    <t>6*3</t>
  </si>
  <si>
    <t>764001861</t>
  </si>
  <si>
    <t>Demontáž klempířských konstrukcí oplechování hřebene z hřebenáčů do suti</t>
  </si>
  <si>
    <t>1315116743</t>
  </si>
  <si>
    <t>21,7+12,2+5</t>
  </si>
  <si>
    <t>33</t>
  </si>
  <si>
    <t>764001891</t>
  </si>
  <si>
    <t>Demontáž klempířských konstrukcí oplechování úžlabí do suti</t>
  </si>
  <si>
    <t>1951080857</t>
  </si>
  <si>
    <t>7*2</t>
  </si>
  <si>
    <t>6*2</t>
  </si>
  <si>
    <t>34</t>
  </si>
  <si>
    <t>764002801</t>
  </si>
  <si>
    <t>Demontáž závětrné lišty do suti</t>
  </si>
  <si>
    <t>-1431695289</t>
  </si>
  <si>
    <t>5,3*4</t>
  </si>
  <si>
    <t>4,9*2</t>
  </si>
  <si>
    <t>3*2</t>
  </si>
  <si>
    <t>3,5*2</t>
  </si>
  <si>
    <t>35</t>
  </si>
  <si>
    <t>764002812</t>
  </si>
  <si>
    <t>Demontáž okapového plechu do suti v krytině skládané</t>
  </si>
  <si>
    <t>-970119920</t>
  </si>
  <si>
    <t>36</t>
  </si>
  <si>
    <t>764002821</t>
  </si>
  <si>
    <t>Demontáž střešního výlezu do suti</t>
  </si>
  <si>
    <t>-339076741</t>
  </si>
  <si>
    <t>37</t>
  </si>
  <si>
    <t>764002881</t>
  </si>
  <si>
    <t>Demontáž lemování střešních prostupů do suti</t>
  </si>
  <si>
    <t>1143796904</t>
  </si>
  <si>
    <t>1,2*6</t>
  </si>
  <si>
    <t>1,2*3</t>
  </si>
  <si>
    <t>38</t>
  </si>
  <si>
    <t>764003801</t>
  </si>
  <si>
    <t>Demontáž lemování trub, konzol, držáků, ventilačních nástavců a jiných kusových prvků do suti</t>
  </si>
  <si>
    <t>1963041084</t>
  </si>
  <si>
    <t>39</t>
  </si>
  <si>
    <t>764004801</t>
  </si>
  <si>
    <t>Demontáž podokapního žlabu do suti</t>
  </si>
  <si>
    <t>-192193970</t>
  </si>
  <si>
    <t>17,2+18,2+1+1+6+4</t>
  </si>
  <si>
    <t>40</t>
  </si>
  <si>
    <t>76411165R</t>
  </si>
  <si>
    <t>Krytina střechy rovné z taškových tabulí z Pz plechu s povrchovou úpravou (poplastovaný plech) sklonu do 60°</t>
  </si>
  <si>
    <t>58711092</t>
  </si>
  <si>
    <t>Poznámka k položce:_x000D_
Tl. plechu 0,6 mm -  varianta STRONG odolná proti prošlápnutí a krupobití, povrchová úprava ELITE, Předpokládaná barva červená, struktura jemně strukturovaná. Barva bude finálně odsouhlasena na základě předložení vzorníku zástupcem investora na místě!</t>
  </si>
  <si>
    <t>41</t>
  </si>
  <si>
    <t>7642011001</t>
  </si>
  <si>
    <t>Montáž zachytávače listí do okapu</t>
  </si>
  <si>
    <t>22316697</t>
  </si>
  <si>
    <t>42</t>
  </si>
  <si>
    <t>59244000</t>
  </si>
  <si>
    <t>mřížka větrací střešní krytiny</t>
  </si>
  <si>
    <t>1131898313</t>
  </si>
  <si>
    <t>43</t>
  </si>
  <si>
    <t>764211625</t>
  </si>
  <si>
    <t>Oplechování větraného hřebene s větracím pásem z Pz s povrchovou úpravou (poplastovaný plech) rš 400 mm</t>
  </si>
  <si>
    <t>660586566</t>
  </si>
  <si>
    <t>Poznámka k položce:_x000D_
Příslušenství k taškovým tabulím nebo hladké drážkové falcované krytině, povrch Elite nebo Durafrost. Předpokládaná barva červená, struktura jemně strukturovaná. Barva bude finálně odsouhlasena na základě předložení vzorníku zástupcem investora na místě!</t>
  </si>
  <si>
    <t>44</t>
  </si>
  <si>
    <t>764212635</t>
  </si>
  <si>
    <t>Oplechování štítu závětrnou lištou z Pz s povrchovou úpravou (poplastovaný plech) rš 400 mm</t>
  </si>
  <si>
    <t>997292107</t>
  </si>
  <si>
    <t>45</t>
  </si>
  <si>
    <t>76421266R</t>
  </si>
  <si>
    <t>Oplechování rovné okapové hrany z Pz s povrchovou úpravou (poplastovaný plech) rš 400 mm</t>
  </si>
  <si>
    <t>-830088233</t>
  </si>
  <si>
    <t>46</t>
  </si>
  <si>
    <t>764213456</t>
  </si>
  <si>
    <t>Sněhový zachytávač krytiny z Pz plechu s povrchovou úpravou (poplastovaný plech) průběžný dvoutrubkový</t>
  </si>
  <si>
    <t>562421266</t>
  </si>
  <si>
    <t>47</t>
  </si>
  <si>
    <t>764213652.1</t>
  </si>
  <si>
    <t>Střešní výlez rozměru 600 x 600 mm, střechy s krytinou skládanou nebo plechovou</t>
  </si>
  <si>
    <t>876661138</t>
  </si>
  <si>
    <t>48</t>
  </si>
  <si>
    <t>764314612</t>
  </si>
  <si>
    <t>Lemování prostupů střech s krytinou skládanou nebo plechovou z Pz s povrchovou úpravou</t>
  </si>
  <si>
    <t>1172202365</t>
  </si>
  <si>
    <t>49</t>
  </si>
  <si>
    <t>764315621</t>
  </si>
  <si>
    <t>Lemování trub, konzol,držáků z Pz s povrch úpravou (poplastovaný plech) střech s krytinou skládanou D do 75 mm</t>
  </si>
  <si>
    <t>-51828520</t>
  </si>
  <si>
    <t>50</t>
  </si>
  <si>
    <t>764316643</t>
  </si>
  <si>
    <t>Větrací komínek izolovaný s průchodkou na skládané krytině z taškových tabulí s povrch. úpravou (poplastovaný plech) D 110mm</t>
  </si>
  <si>
    <t>867850458</t>
  </si>
  <si>
    <t>51</t>
  </si>
  <si>
    <t>764511602</t>
  </si>
  <si>
    <t>Žlab podokapní z pozinkovaného plechu s povrchovou úpravou včetně háků a čel půlkruhový rš 330 mm</t>
  </si>
  <si>
    <t>-1427037619</t>
  </si>
  <si>
    <t>52</t>
  </si>
  <si>
    <t>764511642</t>
  </si>
  <si>
    <t>Žlab podokapní z pozinkovaného plechu s povrchovou úpravou včetně háků a čel kotlík oválný (trychtýřový), rš žlabu/průměr svodu 330/100 mm</t>
  </si>
  <si>
    <t>1243912979</t>
  </si>
  <si>
    <t>53</t>
  </si>
  <si>
    <t>998764202</t>
  </si>
  <si>
    <t>Přesun hmot procentní pro konstrukce klempířské v objektech v do 12 m</t>
  </si>
  <si>
    <t>-216345088</t>
  </si>
  <si>
    <t>765</t>
  </si>
  <si>
    <t>Krytina skládaná</t>
  </si>
  <si>
    <t>54</t>
  </si>
  <si>
    <t>765113121</t>
  </si>
  <si>
    <t>Okapová hrana s větrací mřížkou jednoduchou</t>
  </si>
  <si>
    <t>-667677472</t>
  </si>
  <si>
    <t>55</t>
  </si>
  <si>
    <t>765191023</t>
  </si>
  <si>
    <t>Montáž pojistné hydroizolační fólie kladené ve sklonu přes 20° s lepenými spoji na bednění</t>
  </si>
  <si>
    <t>1052634703</t>
  </si>
  <si>
    <t>56</t>
  </si>
  <si>
    <t>63150819.ISV</t>
  </si>
  <si>
    <t>TYVEK SOLID, 50 000 × 1500mm, role 75 m2, kontaktní pojistná hydroizolace určená pro šikmé střechy a aplikaci na bednění.</t>
  </si>
  <si>
    <t>889906638</t>
  </si>
  <si>
    <t>377,48*1,15 "Přepočtené koeficientem množství</t>
  </si>
  <si>
    <t>57</t>
  </si>
  <si>
    <t>998765202</t>
  </si>
  <si>
    <t>Přesun hmot procentní pro krytiny skládané v objektech v do 12 m</t>
  </si>
  <si>
    <t>-645830345</t>
  </si>
  <si>
    <t>767</t>
  </si>
  <si>
    <t>Konstrukce zámečnické</t>
  </si>
  <si>
    <t>58</t>
  </si>
  <si>
    <t>767995112.R1</t>
  </si>
  <si>
    <t>Dodávka a montáž nosné konstrukce z ocelových profilů pro osazení cedule s označením stanice</t>
  </si>
  <si>
    <t>-520503686</t>
  </si>
  <si>
    <t>Poznámka k položce:_x000D_
Cedule bude umístěna nad střechou přístavby pod zmenšeným půdním oknem._x000D_
Je nutno koordinovat s výrobcem cedule pro správné rozteče atd._x000D_
Vč. povrchové úpravy Pz._x000D_
Vč. střešních prostupů.</t>
  </si>
  <si>
    <t>783</t>
  </si>
  <si>
    <t xml:space="preserve"> Dokončovací práce</t>
  </si>
  <si>
    <t>59</t>
  </si>
  <si>
    <t>783201201</t>
  </si>
  <si>
    <t>Obroušení tesařských konstrukcí před provedením nátěru</t>
  </si>
  <si>
    <t>-1114047582</t>
  </si>
  <si>
    <t>60</t>
  </si>
  <si>
    <t>783201201.1</t>
  </si>
  <si>
    <t>Příprava podkladu tesařských konstrukcí před provedením nátěru broušení s opálením všech stávajících vrstev</t>
  </si>
  <si>
    <t>-1611254476</t>
  </si>
  <si>
    <t>61</t>
  </si>
  <si>
    <t>783201401</t>
  </si>
  <si>
    <t>Příprava podkladu tesařských konstrukcí před provedením nátěru ometení</t>
  </si>
  <si>
    <t>105455330</t>
  </si>
  <si>
    <t>62</t>
  </si>
  <si>
    <t>783213121</t>
  </si>
  <si>
    <t>Napouštěcí dvojnásobný syntetický fungicidní nátěr tesařských konstrukcí zabudovaných do konstrukce</t>
  </si>
  <si>
    <t>1830304764</t>
  </si>
  <si>
    <t>63</t>
  </si>
  <si>
    <t>783218111</t>
  </si>
  <si>
    <t>Lazurovací nátěr tesařských konstrukcí dvojnásobný syntetický</t>
  </si>
  <si>
    <t>1173476100</t>
  </si>
  <si>
    <t>OST</t>
  </si>
  <si>
    <t>Poznámky</t>
  </si>
  <si>
    <t>64</t>
  </si>
  <si>
    <t>000000002</t>
  </si>
  <si>
    <t>262144</t>
  </si>
  <si>
    <t>-1666398005</t>
  </si>
  <si>
    <t>Poznámka k položce:_x000D_
Poznámka k položce: Zadání je zpracováno v rozsahu a podrobnosti zadávací dokumentace v rozsahu omezeném technickou zprávou.  Součástí položek jsou veškeré s nimi spojené práce, které jsou zapotřebí pro provedení kompletní dodávky díla, a to i když nejsou zvlášť uvedeny ve výkazu výměr. To znamená, že veškeré položky patrné zejména z technické zprávy a na ni navazujících částí výkazů je třeba v nabídkové ceně doplnit a ocenit jako kompletně vykonané práce vč materiálu, nářadí a strojů nutných k práci, tak aby bylo možné zakázku realizovat jako komplet "na klíč" i když tyto nejsou ve výkazu výměr vypsány zvlášť.  Pokud nejsou uvedeny montážní práce samostatně, je montáž součástí jednotkových cen!</t>
  </si>
  <si>
    <t>SO.02 - Oprava vnějšího pláště budovy</t>
  </si>
  <si>
    <t xml:space="preserve">    6 - Úpravy povrchů, podlahy a osazování výplní</t>
  </si>
  <si>
    <t xml:space="preserve">    8 - Trubní vedení</t>
  </si>
  <si>
    <t xml:space="preserve">    9 -  Ostatní konstrukce a práce-bourání</t>
  </si>
  <si>
    <t xml:space="preserve">    742 - Elektroinstalace - slaboproud - příprava kamery</t>
  </si>
  <si>
    <t xml:space="preserve">    766 - Konstrukce truhlářské</t>
  </si>
  <si>
    <t xml:space="preserve">    783 - Dokončovací práce - nátěry</t>
  </si>
  <si>
    <t xml:space="preserve">    786 - Dokončovací práce - čalounické úpravy</t>
  </si>
  <si>
    <t>22-M - Montáže oznam. a zabezp. zařízení</t>
  </si>
  <si>
    <t>311231125</t>
  </si>
  <si>
    <t>Zdivo z cihel pálených nosné z cihel plných dl. 290 mm P 20 až 25, na maltu ze suché směsi 5 MPa</t>
  </si>
  <si>
    <t>-1219287872</t>
  </si>
  <si>
    <t>1,5*1,5*0,45"okno obývací pokoj"</t>
  </si>
  <si>
    <t>(0,4*1,1*0,3)+(0,4*0,4*0,3)"zmenšení půdního okna"</t>
  </si>
  <si>
    <t>(0,5*0,5*1,5)"doplnění zdíva po komínu"</t>
  </si>
  <si>
    <t>0,5"různé dozdívky"</t>
  </si>
  <si>
    <t>317121215</t>
  </si>
  <si>
    <t>Železobetonové prefabrikované překlady osazené jednotlivě na výšku, do lože z cementové malty šíře 60 mm, výšky 190 mm délky 1800 mm</t>
  </si>
  <si>
    <t>-571638871</t>
  </si>
  <si>
    <t>319201252</t>
  </si>
  <si>
    <t>Dodatečná izolace zdiva zarážením nerezových chrom-niklových plechů do zdiva s průběžnou spárou, tloušťky do 300 mm</t>
  </si>
  <si>
    <t>2093050900</t>
  </si>
  <si>
    <t>(4+5,9+2,4)*0,3</t>
  </si>
  <si>
    <t>34227224R2</t>
  </si>
  <si>
    <t>Zednické přípomoci k výměně oken a dveří kompletní - omítky, povrchové úpravy vč. začištění vnitřní i vnější strany aj.</t>
  </si>
  <si>
    <t>1566164848</t>
  </si>
  <si>
    <t>7+4+4"okna"</t>
  </si>
  <si>
    <t>4"sklepní"</t>
  </si>
  <si>
    <t>7"půdní"</t>
  </si>
  <si>
    <t>3"dveře"</t>
  </si>
  <si>
    <t>34623432R</t>
  </si>
  <si>
    <t>Úprava, případně obnovení sklepních oken/angl. dvorků a příprava pro osazení průvětrníků z tahokovu- dobetonování, dozdívky, povrchová úprava, odstranění původních aj. - dle situace na místě, 60x40 cm</t>
  </si>
  <si>
    <t>-1762657151</t>
  </si>
  <si>
    <t>349234839.1</t>
  </si>
  <si>
    <t>Doplnění soklového kamenného zdiva</t>
  </si>
  <si>
    <t>1193002083</t>
  </si>
  <si>
    <t>349234841.R</t>
  </si>
  <si>
    <t>Doplnění zdiva (s dodáním hmot)  říms podokenních a nadokenních</t>
  </si>
  <si>
    <t>-1178742621</t>
  </si>
  <si>
    <t>4+6+2,4"sokl přístavba"</t>
  </si>
  <si>
    <t>349235851</t>
  </si>
  <si>
    <t>Doplnění plošných fasádních prvků (s dodáním hmot)  vyložených do 80 mm</t>
  </si>
  <si>
    <t>-1711642888</t>
  </si>
  <si>
    <t>Poznámka k položce:_x000D_
Bude upřesněno investorem během realizace.</t>
  </si>
  <si>
    <t>Úpravy povrchů, podlahy a osazování výplní</t>
  </si>
  <si>
    <t>622131121</t>
  </si>
  <si>
    <t>Penetrace akrylát-silikon vnějších stěn nanášená ručně</t>
  </si>
  <si>
    <t>-821511094</t>
  </si>
  <si>
    <t>622135001</t>
  </si>
  <si>
    <t>Vyrovnání podkladu vnějších stěn maltou vápenocementovou tl do 10 mm</t>
  </si>
  <si>
    <t>1088916240</t>
  </si>
  <si>
    <t>622142001</t>
  </si>
  <si>
    <t>Potažení vnějších stěn sklovláknitým pletivem vtlačeným do tenkovrstvé hmoty</t>
  </si>
  <si>
    <t>-1557809440</t>
  </si>
  <si>
    <t>622325358</t>
  </si>
  <si>
    <t>Oprava vápenné omítky s celoplošným přeštukováním vnějších ploch stupně členitosti 2, v rozsahu opravované plochy přes 65 do 80%</t>
  </si>
  <si>
    <t>1565952834</t>
  </si>
  <si>
    <t>622332111</t>
  </si>
  <si>
    <t>Omítka cementová škrábaná (břízolitová) vnějších ploch  nanášená ručně na omítnutý podklad stěn</t>
  </si>
  <si>
    <t>-1408659905</t>
  </si>
  <si>
    <t>7,2</t>
  </si>
  <si>
    <t>622631011</t>
  </si>
  <si>
    <t>Spárování vnějších ploch pohledového zdiva  z tvárnic nebo kamene, spárovací maltou stěn</t>
  </si>
  <si>
    <t>-1295199829</t>
  </si>
  <si>
    <t>625681012</t>
  </si>
  <si>
    <t>Ochrana proti holubům  hrotový systém dvouřadý, účinná šíře 15 cm</t>
  </si>
  <si>
    <t>-1709916823</t>
  </si>
  <si>
    <t>(2*4)"svod"</t>
  </si>
  <si>
    <t>0,6"hodiny"</t>
  </si>
  <si>
    <t>4*4"buton"</t>
  </si>
  <si>
    <t>0,5*10"svítidla"</t>
  </si>
  <si>
    <t>625681014</t>
  </si>
  <si>
    <t>Ochrana proti holubům hrotový systém čtyřřadý, účinná šíře 25 cm</t>
  </si>
  <si>
    <t>9808878</t>
  </si>
  <si>
    <t>parap.1NP</t>
  </si>
  <si>
    <t>0,4*7</t>
  </si>
  <si>
    <t>629135102</t>
  </si>
  <si>
    <t>Vyrovnávací vrstva pod klempířské prvky z MC š do 300 mm kompletní příprava pro osazení nových klempířských prvků (dobetonování parapetů, říms aj.)</t>
  </si>
  <si>
    <t>296360896</t>
  </si>
  <si>
    <t>629991001</t>
  </si>
  <si>
    <t>Zakrytí vnějších ploch před znečištěním  včetně pozdějšího odkrytí ploch podélných rovných (např. chodníků) fólií položenou volně</t>
  </si>
  <si>
    <t>-1227887765</t>
  </si>
  <si>
    <t>(17,2+1+7+4+6+4+4+7+3+17,2+6,6)*2</t>
  </si>
  <si>
    <t>629991011</t>
  </si>
  <si>
    <t>Zakrytí výplní otvorů a svislých ploch fólií přilepenou lepící páskou</t>
  </si>
  <si>
    <t>-942393272</t>
  </si>
  <si>
    <t>okna</t>
  </si>
  <si>
    <t>(1,6,5*1,4)*7</t>
  </si>
  <si>
    <t>(1,2*1,5)*4</t>
  </si>
  <si>
    <t>(0,6*0,6)*4</t>
  </si>
  <si>
    <t>(1,1*1,1)</t>
  </si>
  <si>
    <t>(0,4*0,7)*6</t>
  </si>
  <si>
    <t>Mezisoučet</t>
  </si>
  <si>
    <t>dveře</t>
  </si>
  <si>
    <t>(1*2,5)*2</t>
  </si>
  <si>
    <t>(1*2)*1</t>
  </si>
  <si>
    <t>629995101</t>
  </si>
  <si>
    <t>Očištění vnějších ploch omytím tlakovou vodou</t>
  </si>
  <si>
    <t>498692428</t>
  </si>
  <si>
    <t>629995213</t>
  </si>
  <si>
    <t>Očištění vnějších ploch tryskáním křemičitým pískem nesušeným ( metodou torbo tryskání), povrchu kamenného přírodního tvrdého</t>
  </si>
  <si>
    <t>-110773735</t>
  </si>
  <si>
    <t>(17,2+1+7+1,7+3,7+7+3+17,2+6,6)*0,6</t>
  </si>
  <si>
    <t>629999031R</t>
  </si>
  <si>
    <t>Příplatek za použití omítkových plastových nebo pozinkovaných profilů s tkaninou</t>
  </si>
  <si>
    <t>-1665009321</t>
  </si>
  <si>
    <t>Poznámka k položce:_x000D_
Poznámka k položce: Budou použity rohové Al. lišty, plastové parapetní profily, plastové okenní profily s okapnicí, zakončovací profil pod omítku s okapničkou - sokl, začišťovací profily s tkaninou (APU lišty) aj.</t>
  </si>
  <si>
    <t>Trubní vedení</t>
  </si>
  <si>
    <t>721242805</t>
  </si>
  <si>
    <t>Demontáž lapače střešních splavenin do DN 150</t>
  </si>
  <si>
    <t>-1872545245</t>
  </si>
  <si>
    <t>877265271</t>
  </si>
  <si>
    <t>Montáž lapače střešních splavenin vč. dopojení</t>
  </si>
  <si>
    <t>2082621005</t>
  </si>
  <si>
    <t>56231163</t>
  </si>
  <si>
    <t>lapač střešních splavenin se zápachovou klapkou a lapacím košem DN 125/110</t>
  </si>
  <si>
    <t>-702925209</t>
  </si>
  <si>
    <t xml:space="preserve"> Ostatní konstrukce a práce-bourání</t>
  </si>
  <si>
    <t>000000001.12</t>
  </si>
  <si>
    <t>Montáž orientačního a informačního systému dle Směrnice SŽDC č. 118 a grafického manuálu (označení umístění čekárny, dopravní kanceláře, směru odjezdu vlaků, WC aj.)</t>
  </si>
  <si>
    <t>-531674757</t>
  </si>
  <si>
    <t>Poznámka k položce:_x000D_
Poznámka k položce: Jedná se o práce spojené s ukotvením a montáží orientačního a informačního systému včetně pomocných konstrukcí. Samotná dodávka hlavních tabulí a označení bude realizována z rámcové smlouvy objednatele u centrálního dodavatele informačních a orientačních tabulí.</t>
  </si>
  <si>
    <t>000000003.1.1</t>
  </si>
  <si>
    <t>Demontáž, zpětná montáž a nová povrchová úprava konzol, poutačů,označovačů jízdenek, nástěnek, tabulí, antén, dvířek rozvodn. skříní a ost. kcí při opravě fasády vč. prověření a případného trvalého zrušení a zapravení již nepotřebných kcí</t>
  </si>
  <si>
    <t>1069756944</t>
  </si>
  <si>
    <t>000000003.1.2</t>
  </si>
  <si>
    <t>Demontáž, přemístění na stěnu u silnice, zpětná montáž venkovní klimatizační jednotky na fasádě a zajištění nepřetržité funkčnosti při opravě objektu</t>
  </si>
  <si>
    <t>1379388010</t>
  </si>
  <si>
    <t>Poznámka k položce:_x000D_
Nově bude klimatizační jednotka umístěna na fasádu směrem k silnici!</t>
  </si>
  <si>
    <t>D+M doplňků fasády vč. povrchové úpravy - větrací mřížky, konzole, průvětrníky aj. vč. demontáže stávajících</t>
  </si>
  <si>
    <t>-870362938</t>
  </si>
  <si>
    <t>915331111.1</t>
  </si>
  <si>
    <t>Předformátované vodorovné dopravní značení čára šířky 50mm - hrana</t>
  </si>
  <si>
    <t>1036545231</t>
  </si>
  <si>
    <t>3*1"vstupy"</t>
  </si>
  <si>
    <t>93694511</t>
  </si>
  <si>
    <t>Osazení smaltovaných plechových tabulek s číslem popisným</t>
  </si>
  <si>
    <t>-602617138</t>
  </si>
  <si>
    <t>4041355R</t>
  </si>
  <si>
    <t>smaltovaná tabulka s číslem popisným</t>
  </si>
  <si>
    <t>1312918486</t>
  </si>
  <si>
    <t>941111122</t>
  </si>
  <si>
    <t>Montáž lešení řadového trubkového lehkého s podlahami zatížení do 200 kg/m2 š do 1,2 m v do 25 m</t>
  </si>
  <si>
    <t>-1624014957</t>
  </si>
  <si>
    <t>355,8*1,08 "Přepočtené koeficientem množství</t>
  </si>
  <si>
    <t>941111222</t>
  </si>
  <si>
    <t>Příplatek k lešení řadovému trubkovému lehkému s podlahami š 1,2 m v 25 m za první a ZKD den použití</t>
  </si>
  <si>
    <t>1074351577</t>
  </si>
  <si>
    <t>384,264*90 "Přepočtené koeficientem množství</t>
  </si>
  <si>
    <t>941111822</t>
  </si>
  <si>
    <t>Demontáž lešení řadového trubkového lehkého s podlahami zatížení do 200 kg/m2 š do 1,2 m v do 25 m</t>
  </si>
  <si>
    <t>1471099441</t>
  </si>
  <si>
    <t>944511111</t>
  </si>
  <si>
    <t>Montáž ochranné sítě z textilie z umělých vláken</t>
  </si>
  <si>
    <t>70823168</t>
  </si>
  <si>
    <t>944511211</t>
  </si>
  <si>
    <t>Příplatek k ochranné síti za první a ZKD den použití</t>
  </si>
  <si>
    <t>-909352441</t>
  </si>
  <si>
    <t>944511811</t>
  </si>
  <si>
    <t>Demontáž ochranné sítě z textilie z umělých vláken</t>
  </si>
  <si>
    <t>-1554769764</t>
  </si>
  <si>
    <t>952901106</t>
  </si>
  <si>
    <t>Čištění budov při provádění oprav a udržovacích prací  oken dvojitých nebo zdvojených omytím, plochy do přes 0,6 do 1,5 m2</t>
  </si>
  <si>
    <t>-723990705</t>
  </si>
  <si>
    <t>0,2</t>
  </si>
  <si>
    <t>7,91</t>
  </si>
  <si>
    <t>952901131</t>
  </si>
  <si>
    <t>Čištění budov omytí konstrukcí nebo prvků</t>
  </si>
  <si>
    <t>1174099037</t>
  </si>
  <si>
    <t>962023390</t>
  </si>
  <si>
    <t>Bourání zdiva nadzákladového smíšeného na maltu vápennou nebo vápenocementovou, objemu do 1 m3</t>
  </si>
  <si>
    <t>1938750731</t>
  </si>
  <si>
    <t>(1*1,7*0,45)*2"posunutí nových oken v obýv.pok. do krajů"</t>
  </si>
  <si>
    <t>(1,5*1*0,3)"úprava okenního otvoru na dveře"</t>
  </si>
  <si>
    <t>(0,6*0,6)"okno wc"</t>
  </si>
  <si>
    <t>968062356</t>
  </si>
  <si>
    <t>Vybourání dřevěných rámů oken dvojitých včetně křídel pl do 4 m2</t>
  </si>
  <si>
    <t>-711578241</t>
  </si>
  <si>
    <t>od kolejiště</t>
  </si>
  <si>
    <t>3*(1,7*1,4)</t>
  </si>
  <si>
    <t>z ulice</t>
  </si>
  <si>
    <t>4*(1,7*1,4)</t>
  </si>
  <si>
    <t>2*(1,2*1,5)</t>
  </si>
  <si>
    <t>půda</t>
  </si>
  <si>
    <t>1*(1,1*1,1)</t>
  </si>
  <si>
    <t>6*(0,4*0,6)</t>
  </si>
  <si>
    <t>968082016</t>
  </si>
  <si>
    <t>Vybourání plastových rámů oken s křídly, dveřních zárubní, vrat  rámu oken s křídly, plochy přes 1 do 2 m2</t>
  </si>
  <si>
    <t>1952127946</t>
  </si>
  <si>
    <t>3*1,7</t>
  </si>
  <si>
    <t>973031346</t>
  </si>
  <si>
    <t>Vysekání výklenků nebo kapes ve zdivu z cihel  na maltu vápennou nebo vápenocementovou kapes, plochy do 0,25 m2, hl. do 450 mm</t>
  </si>
  <si>
    <t>-2111131064</t>
  </si>
  <si>
    <t>978015381</t>
  </si>
  <si>
    <t>Otlučení vápenných nebo vápenocementových omítek vnějších ploch s vyškrabáním spar a s očištěním zdiva stupně členitosti 1 a 2, v rozsahu přes 65 do 80 %</t>
  </si>
  <si>
    <t>-2013616522</t>
  </si>
  <si>
    <t>4,1*17,2</t>
  </si>
  <si>
    <t>4,1*3</t>
  </si>
  <si>
    <t>4,1*7</t>
  </si>
  <si>
    <t>(2*7)/2</t>
  </si>
  <si>
    <t>od ulice</t>
  </si>
  <si>
    <t>4,1*1</t>
  </si>
  <si>
    <t>4*3</t>
  </si>
  <si>
    <t>od zahrady</t>
  </si>
  <si>
    <t>6*2,5</t>
  </si>
  <si>
    <t>(6*3)/2</t>
  </si>
  <si>
    <t>4*4,5</t>
  </si>
  <si>
    <t>od Prahy</t>
  </si>
  <si>
    <t>4,1*6,6</t>
  </si>
  <si>
    <t>(2*6,6)/2</t>
  </si>
  <si>
    <t>977332122</t>
  </si>
  <si>
    <t>Frézování drážek pro vodiče ve stěnách z cihel včetně omítky, rozměru do 50x50 mm</t>
  </si>
  <si>
    <t>1826584207</t>
  </si>
  <si>
    <t>985141112</t>
  </si>
  <si>
    <t>Vyčištění trhlin nebo dutin ve zdivu šířky do 30 mm, hloubky přes 150 do 300 mm</t>
  </si>
  <si>
    <t>1246524297</t>
  </si>
  <si>
    <t>0,5*2*8</t>
  </si>
  <si>
    <t>985421151</t>
  </si>
  <si>
    <t>Injektáž trhlin v cihelném, kamenném nebo smíšeném zdivu nízkotlaká do 0,6 MP, včetně provedení vrtů aktivovanou cementovou maltou šířka trhlin přes 15 do 20 mm tloušťka zdiva do 300 mm</t>
  </si>
  <si>
    <t>495152471</t>
  </si>
  <si>
    <t>985441223</t>
  </si>
  <si>
    <t>Přídavná šroubovitá nerezová výztuž pro sanaci trhlin v drážce včetně vyfrézování a zalití kotevní maltou v cihelném nebo kamenném zdivu hloubky přes 70 do 120 mm 2 táhla průměru 8 mm</t>
  </si>
  <si>
    <t>-835840422</t>
  </si>
  <si>
    <t>997013.R</t>
  </si>
  <si>
    <t>Odvoz výzisku z železného šrotu na místo určené objednatelem do 20 km se složením. Hospodaření s vyzískaným materiálem (mimo odpad) bude prováděno v souladu se Směrnicí SŽDC č. 42 ze dne 7.1.2013."</t>
  </si>
  <si>
    <t>-2065165851</t>
  </si>
  <si>
    <t>Poznámka k položce:_x000D_
Dopravní náklady jsou zahrnuty v položkách přesunu, cena bude ouze za vytřídění a uložení</t>
  </si>
  <si>
    <t>1978872465</t>
  </si>
  <si>
    <t>-96724028</t>
  </si>
  <si>
    <t>-208675980</t>
  </si>
  <si>
    <t>23,831*19 "Přepočtené koeficientem množství</t>
  </si>
  <si>
    <t>997013631</t>
  </si>
  <si>
    <t>Poplatek za uložení stavebního odpadu na skládce (skládkovné) směsného stavebního a demoličního zatříděného do Katalogu odpadů pod kódem 17 09 04</t>
  </si>
  <si>
    <t>1801486287</t>
  </si>
  <si>
    <t>21,788</t>
  </si>
  <si>
    <t>-15,111</t>
  </si>
  <si>
    <t>-0,2</t>
  </si>
  <si>
    <t>997013655</t>
  </si>
  <si>
    <t>Poplatek za uložení odpadu ze sypkých materiálů na skládce - omítka (skládkovné)</t>
  </si>
  <si>
    <t>1158170585</t>
  </si>
  <si>
    <t>-1210977180</t>
  </si>
  <si>
    <t>Elektroinstalace - slaboproud - příprava kamery</t>
  </si>
  <si>
    <t>220450007</t>
  </si>
  <si>
    <t>Montáž datové skříně rack</t>
  </si>
  <si>
    <t>-805341774</t>
  </si>
  <si>
    <t>3571311R</t>
  </si>
  <si>
    <t>datový rack 12U 600x400mm</t>
  </si>
  <si>
    <t>1419576523</t>
  </si>
  <si>
    <t>742110503</t>
  </si>
  <si>
    <t>Montáž krabic pro slaboproud zapuštěných plastových odbočných univerzální s víčkem</t>
  </si>
  <si>
    <t>-838184813</t>
  </si>
  <si>
    <t>34571519</t>
  </si>
  <si>
    <t>krabice univerzální odbočná z PH s víčkem, D 73,5 mm x 43 mm</t>
  </si>
  <si>
    <t>-217784897</t>
  </si>
  <si>
    <t>743111315R</t>
  </si>
  <si>
    <t>Montáž protrubkování pro datové rozvody</t>
  </si>
  <si>
    <t>-1472772441</t>
  </si>
  <si>
    <t>Poznámka k položce:_x000D_
Jedná se o přípravu pro kamerový systém tak, aby bylo možné v budoucnu osadit koncové prvky bez zásahu do nově opravených prostor. Kabely budou ukončeny na fasádě na vhodném místě s dostatečnou rezervou, uloženy do krabičky a zavíčkovány. Ke každé kameře bude samostatný datový kabel, který bude přivedený do datového racku v dopravní kanceláři s označením a identifikací. Předpoklad 14x kamera na fasádu objektu (rohy)</t>
  </si>
  <si>
    <t>345713510</t>
  </si>
  <si>
    <t>trubka elektroinstalační ohebná Kopoflex</t>
  </si>
  <si>
    <t>-1322834857</t>
  </si>
  <si>
    <t>250*1,1 "Přepočtené koeficientem množství</t>
  </si>
  <si>
    <t>744422110</t>
  </si>
  <si>
    <t>Montáž kabelu UTP</t>
  </si>
  <si>
    <t>-611529151</t>
  </si>
  <si>
    <t>341210100</t>
  </si>
  <si>
    <t>UTP Belden 1583ENH, C5E, 100MHz, 4pár, bezhalogenový</t>
  </si>
  <si>
    <t>2073501553</t>
  </si>
  <si>
    <t>65</t>
  </si>
  <si>
    <t>Výměna nosných částí krovů včetně profilace dle stávajícího vzhledu z KVH hranolů</t>
  </si>
  <si>
    <t>-1793216941</t>
  </si>
  <si>
    <t>Poznámka k položce:_x000D_
Jedná se o kompletní výměnu včetně demontáže stávajících konstrukcí a přípravy pro osazení._x000D_
Ostatní tesařské a klempířské konstrukce vč. nátěrů jsou součástí střechy (SO.01)_x000D_
Nově bude počet nosných sloupů celkem 4 + 1 na podstavci.</t>
  </si>
  <si>
    <t>3*(3,2+1+1)"sloupy+pásky"</t>
  </si>
  <si>
    <t>1*(3,2+1+1)"nově přidaný sloup"</t>
  </si>
  <si>
    <t>2*1"sloupek na podstavci"</t>
  </si>
  <si>
    <t>17,2"nosný trám"</t>
  </si>
  <si>
    <t>66</t>
  </si>
  <si>
    <t>Přesun hmot pro konstrukce tesařské  stanovený procentní sazbou (%) z ceny vodorovná dopravní vzdálenost do 50 m v objektech výšky přes 6 do 12 m</t>
  </si>
  <si>
    <t>1415692511</t>
  </si>
  <si>
    <t>67</t>
  </si>
  <si>
    <t>764002851</t>
  </si>
  <si>
    <t>Demontáž oplechování parapetů do suti</t>
  </si>
  <si>
    <t>-1004692968</t>
  </si>
  <si>
    <t>1,65*7</t>
  </si>
  <si>
    <t>1,2*2</t>
  </si>
  <si>
    <t>1,3</t>
  </si>
  <si>
    <t>0,7*2</t>
  </si>
  <si>
    <t>68</t>
  </si>
  <si>
    <t>764004861</t>
  </si>
  <si>
    <t>Demontáž svodu do suti</t>
  </si>
  <si>
    <t>-48723063</t>
  </si>
  <si>
    <t>6*4</t>
  </si>
  <si>
    <t>69</t>
  </si>
  <si>
    <t>764216605</t>
  </si>
  <si>
    <t>Oplechování rovných parapetů mechanicky kotvené z Pz s povrchovou úpravou rš 400 mm vč. přípravy a opravy podkladu</t>
  </si>
  <si>
    <t>-1979129231</t>
  </si>
  <si>
    <t>přízemí</t>
  </si>
  <si>
    <t>1,2*4</t>
  </si>
  <si>
    <t>0,6*4</t>
  </si>
  <si>
    <t>70</t>
  </si>
  <si>
    <t>764518622</t>
  </si>
  <si>
    <t>Svod z pozinkovaného plechu s upraveným povrchem včetně objímek, kolen a odskoků kruhový, průměru 100 mm</t>
  </si>
  <si>
    <t>737389168</t>
  </si>
  <si>
    <t>71</t>
  </si>
  <si>
    <t>-1969919642</t>
  </si>
  <si>
    <t>766</t>
  </si>
  <si>
    <t>Konstrukce truhlářské</t>
  </si>
  <si>
    <t>72</t>
  </si>
  <si>
    <t>766621622</t>
  </si>
  <si>
    <t>Montáž oken dřevěných plochy do 1 m2 včetně montáže rámu otevíravých do zdiva</t>
  </si>
  <si>
    <t>2031865059</t>
  </si>
  <si>
    <t>6+1</t>
  </si>
  <si>
    <t>73</t>
  </si>
  <si>
    <t>61110008</t>
  </si>
  <si>
    <t>okno dřevěné otevíravé/sklopné dvojsklo do plochy 1m2</t>
  </si>
  <si>
    <t>1571279697</t>
  </si>
  <si>
    <t>půdní okna</t>
  </si>
  <si>
    <t>(0,4*0,7)*7</t>
  </si>
  <si>
    <t>74</t>
  </si>
  <si>
    <t>766660411</t>
  </si>
  <si>
    <t>Montáž dveřních křídel dřevěných nebo plastových vchodových dveří včetně rámu do zdiva jednokřídlových bez nadsvětlíku</t>
  </si>
  <si>
    <t>-743728530</t>
  </si>
  <si>
    <t>75</t>
  </si>
  <si>
    <t>61144160</t>
  </si>
  <si>
    <t>dveře plastové vchodové bezpečnostní 1křídlové, plné, otevíravé 100x200 cm, kování bezp. celoobvodové vícebodové, barva - imitace dřeva v oboustranném dekoru</t>
  </si>
  <si>
    <t>-619160291</t>
  </si>
  <si>
    <t>Poznámka k položce:_x000D_
Jedná se o orientační vnější rozměry otvoru, před realizací nutné přesné zaměření!  Dveře budou dodány s dodatečným vyztužením ocelovými výztuhami a zpevněním rohů. Výplň HPL z vyztužené lisované syntetické pryskyřice nepodléhající tepelné roztažnosti. Vícebodové bezpečnostní kování.  Členění a dekor bude upřesněno investorem.</t>
  </si>
  <si>
    <t>76</t>
  </si>
  <si>
    <t>766660421</t>
  </si>
  <si>
    <t>Montáž dveřních křídel dřevěných nebo plastových vchodových dveří včetně rámu do zdiva jednokřídlových s nadsvětlíkem</t>
  </si>
  <si>
    <t>-2022795790</t>
  </si>
  <si>
    <t>77</t>
  </si>
  <si>
    <t>61144160.2</t>
  </si>
  <si>
    <t>dveře plastové vchodové bezpečnostní 1křídlové, plné, s proskleným fixním nadsvětlíkem (bezp. zasklení, otevíravé 100x250 cm, kování bezp. celoobvodové vícebodové, barva - imitace dřeva v oboustranném dekoru</t>
  </si>
  <si>
    <t>-316802096</t>
  </si>
  <si>
    <t>Poznámka k položce:_x000D_
Jedná se o orientační vnější rozměry otvoru, před realizací nutné přesné zaměření!  Dveře budou dodány s dodatečným vyztužením ocelovými výztuhami a zpevněním rohů. Výplň HPL z vyztužené lisované syntetické pryskyřice nepodléhající tepelné roztažnosti. Vícebodové bezpečnostní kování.  Členění a dekor bude upřesněno investorem._x000D_
Bezpečnostní zasklení s ochranou proti násilnému vniknutí.</t>
  </si>
  <si>
    <t>78</t>
  </si>
  <si>
    <t>766622216</t>
  </si>
  <si>
    <t>Montáž oken plastových plochy do 1 m2 včetně montáže rámu otevíravých do zdiva</t>
  </si>
  <si>
    <t>1354406686</t>
  </si>
  <si>
    <t>1"wc"</t>
  </si>
  <si>
    <t>1"koupelna"</t>
  </si>
  <si>
    <t>1"zádveří"</t>
  </si>
  <si>
    <t>1"tech. m."</t>
  </si>
  <si>
    <t>79</t>
  </si>
  <si>
    <t>61110008.1</t>
  </si>
  <si>
    <t>okno plastové 1křídlové 60x60 cm OS, barva - imitace dřeva v oboustranném dekoru, celoobvodové kování, bezpečnostní zasklení s ochranou proti násilnému vniknutí</t>
  </si>
  <si>
    <t>481491387</t>
  </si>
  <si>
    <t>Poznámka k položce:_x000D_
Jedná se o orientační vnější rozměry otvoru! Před zadáním do výroby je nutné zaměření každého otvoru. _x000D_
Bezpečnostní zasklení s ochranou proti násilnému vniknutí._x000D_
Dekor bude upřesněn investorem.</t>
  </si>
  <si>
    <t>80</t>
  </si>
  <si>
    <t>766622132</t>
  </si>
  <si>
    <t>Montáž oken plastových včetně montáže rámu plochy přes 1 m2 otevíravých do zdiva, výšky přes 1,5 do 2,5 m</t>
  </si>
  <si>
    <t>755925200</t>
  </si>
  <si>
    <t>81</t>
  </si>
  <si>
    <t>61110008.2</t>
  </si>
  <si>
    <t>okno plastové 2křídlové120x150 cm O/OS, barva - imitace dřeva v oboustranném dekoru, celoobvodové kování, bezpečnostní zasklení s ochranou proti násilnému vniknutí</t>
  </si>
  <si>
    <t>-1534839650</t>
  </si>
  <si>
    <t>2"od kolejiště - nové"</t>
  </si>
  <si>
    <t>2"ulice"</t>
  </si>
  <si>
    <t>82</t>
  </si>
  <si>
    <t>61110008.3</t>
  </si>
  <si>
    <t>okno plastové 2křídlové165x140 cm O/OS, barva - imitace dřeva v oboustranném dekoru, celoobvodové kování, bezpečnostní zasklení s ochranou proti násilnému vniknutí</t>
  </si>
  <si>
    <t>486045661</t>
  </si>
  <si>
    <t>3"od kolejiště"</t>
  </si>
  <si>
    <t>4"ulice"</t>
  </si>
  <si>
    <t>83</t>
  </si>
  <si>
    <t>766441811</t>
  </si>
  <si>
    <t>Demontáž parapetních desek dřevěných, laminovaných šířky do 30 cm</t>
  </si>
  <si>
    <t>-1609284412</t>
  </si>
  <si>
    <t>7+3+3</t>
  </si>
  <si>
    <t>84</t>
  </si>
  <si>
    <t>766694113</t>
  </si>
  <si>
    <t>Montáž parapetních desek dřevěných, laminovaných šířky do 30 cm délky do 2,6 m</t>
  </si>
  <si>
    <t>-1821047921</t>
  </si>
  <si>
    <t>7+4+4</t>
  </si>
  <si>
    <t>85</t>
  </si>
  <si>
    <t>611444020</t>
  </si>
  <si>
    <t>parapet plastový vnitřní - Deceuninck komůrkový - šíře dle aktuální situace po osazení nových oken</t>
  </si>
  <si>
    <t>-2125032268</t>
  </si>
  <si>
    <t>Poznámka k položce:_x000D_
Poznámka k položce: Jedná se o orientační vnější rozměry otvoru, před realizací nutné přesné zaměření.</t>
  </si>
  <si>
    <t>86</t>
  </si>
  <si>
    <t>611444150</t>
  </si>
  <si>
    <t>koncovka k parapetu plastovému vnitřnímu 1 pár</t>
  </si>
  <si>
    <t>1370398614</t>
  </si>
  <si>
    <t>87</t>
  </si>
  <si>
    <t>998766202</t>
  </si>
  <si>
    <t>Přesun hmot procentní pro konstrukce truhlářské v objektech v do 12 m</t>
  </si>
  <si>
    <t>550870372</t>
  </si>
  <si>
    <t>88</t>
  </si>
  <si>
    <t>767610115</t>
  </si>
  <si>
    <t>Montáž oken jednoduchých pevných do zdiva plochy do 0,6 m2</t>
  </si>
  <si>
    <t>1251254228</t>
  </si>
  <si>
    <t>89</t>
  </si>
  <si>
    <t>767-07</t>
  </si>
  <si>
    <t>sklepní okno, ocelový rám, výplň mřížka z tahokovu vč povrchové úpravy žárovým zinkováním, kompletní konstrukce včetně kotvení, 40x60 cm</t>
  </si>
  <si>
    <t>-230890812</t>
  </si>
  <si>
    <t>Poznámka k položce:_x000D_
Poznámka k položce: orientační rozměry 60/40cm</t>
  </si>
  <si>
    <t>90</t>
  </si>
  <si>
    <t>767641110</t>
  </si>
  <si>
    <t>Montáž dokončení okování dveří otvíravých</t>
  </si>
  <si>
    <t>-774938349</t>
  </si>
  <si>
    <t>91</t>
  </si>
  <si>
    <t>549146300</t>
  </si>
  <si>
    <t>kování bezpečnostní včetně štítu Golem nerez-  klika-klika</t>
  </si>
  <si>
    <t>1667087203</t>
  </si>
  <si>
    <t>Poznámka k položce:_x000D_
Poznámka k položce: provedení dle upřesnění zástupce investora na místě u konkrétních dveří</t>
  </si>
  <si>
    <t>92</t>
  </si>
  <si>
    <t>549641500</t>
  </si>
  <si>
    <t>vložka zámková cylindrická oboustranná bezpečnostní FAB DYNAMIC + 4 klíče</t>
  </si>
  <si>
    <t>-775757110</t>
  </si>
  <si>
    <t>93</t>
  </si>
  <si>
    <t>767661811</t>
  </si>
  <si>
    <t>Demontáž mříží pevných nebo otevíravých</t>
  </si>
  <si>
    <t>-1530086501</t>
  </si>
  <si>
    <t>(1,7*1,4)*6</t>
  </si>
  <si>
    <t>(1,1*2,5)*2</t>
  </si>
  <si>
    <t>94</t>
  </si>
  <si>
    <t>767662210</t>
  </si>
  <si>
    <t>Montáž mříží otvíravých</t>
  </si>
  <si>
    <t>395763567</t>
  </si>
  <si>
    <t>95</t>
  </si>
  <si>
    <t>54912000</t>
  </si>
  <si>
    <t>mříž pro stavení otvory otvíravá</t>
  </si>
  <si>
    <t>-1771033213</t>
  </si>
  <si>
    <t>Poznámka k položce:_x000D_
Mříž bude osazena ve vnitřní straně ostění za okny a dveřmi._x000D_
Součástí je kování pro otevírání mříže a zámek._x000D_
Mříž je vč. Pz povrchové úpravy.</t>
  </si>
  <si>
    <t>96</t>
  </si>
  <si>
    <t>767821112</t>
  </si>
  <si>
    <t>Montáž poštovních schránek samostatných zavěšených</t>
  </si>
  <si>
    <t>500133500</t>
  </si>
  <si>
    <t>97</t>
  </si>
  <si>
    <t>55348112</t>
  </si>
  <si>
    <t>schránka listová se sklapkou Pz 370x330x100mm</t>
  </si>
  <si>
    <t>1762479498</t>
  </si>
  <si>
    <t>98</t>
  </si>
  <si>
    <t>767996801</t>
  </si>
  <si>
    <t>Demontáž atypických zámečnických konstrukcí rozebráním hmotnosti jednotlivých dílů do 50 kg</t>
  </si>
  <si>
    <t>kg</t>
  </si>
  <si>
    <t>618188784</t>
  </si>
  <si>
    <t>99</t>
  </si>
  <si>
    <t>998767202</t>
  </si>
  <si>
    <t>Přesun hmot pro zámečnické konstrukce  stanovený procentní sazbou (%) z ceny vodorovná dopravní vzdálenost do 50 m v objektech výšky přes 6 do 12 m</t>
  </si>
  <si>
    <t>-631506972</t>
  </si>
  <si>
    <t>Dokončovací práce - nátěry</t>
  </si>
  <si>
    <t>100</t>
  </si>
  <si>
    <t>783009301</t>
  </si>
  <si>
    <t>Písmomalířské práce výšky písmen nebo číslic přes 500 do 750 mm</t>
  </si>
  <si>
    <t>841148112</t>
  </si>
  <si>
    <t>(14)*2"Praha - Zbraslav"</t>
  </si>
  <si>
    <t>101</t>
  </si>
  <si>
    <t>783306805</t>
  </si>
  <si>
    <t>Odstranění nátěrů ze zámečnických konstrukcí opálením s obroušením</t>
  </si>
  <si>
    <t>312290238</t>
  </si>
  <si>
    <t>102</t>
  </si>
  <si>
    <t>783314101</t>
  </si>
  <si>
    <t>Základní nátěr zámečnických konstrukcí jednonásobný syntetický</t>
  </si>
  <si>
    <t>-1278364758</t>
  </si>
  <si>
    <t>103</t>
  </si>
  <si>
    <t>783315101</t>
  </si>
  <si>
    <t>Mezinátěr zámečnických konstrukcí jednonásobný syntetický standardní</t>
  </si>
  <si>
    <t>-1950298649</t>
  </si>
  <si>
    <t>104</t>
  </si>
  <si>
    <t>783317101</t>
  </si>
  <si>
    <t>Krycí nátěr (email) zámečnických konstrukcí jednonásobný syntetický standardní</t>
  </si>
  <si>
    <t>-315943420</t>
  </si>
  <si>
    <t>105</t>
  </si>
  <si>
    <t>783823133</t>
  </si>
  <si>
    <t>Penetrační nátěr omítek hladkých omítek hladkých, zrnitých tenkovrstvých nebo štukových stupně členitosti 1 a 2 silikátový</t>
  </si>
  <si>
    <t>1604104902</t>
  </si>
  <si>
    <t>106</t>
  </si>
  <si>
    <t>783826675</t>
  </si>
  <si>
    <t>Hydrofobizační nátěr omítek silikonový, transparentní, povrchů hrubých betonových povrchů nebo omítek hrubých, rýhovaných tenkovrstvých nebo škrábaných (břízolitových)</t>
  </si>
  <si>
    <t>-1401687553</t>
  </si>
  <si>
    <t>107</t>
  </si>
  <si>
    <t>783827423</t>
  </si>
  <si>
    <t>Krycí (ochranný ) nátěr omítek dvojnásobný hladkých omítek hladkých, zrnitých tenkovrstvých nebo štukových stupně členitosti 1 a 2 silikátový</t>
  </si>
  <si>
    <t>1937271315</t>
  </si>
  <si>
    <t>108</t>
  </si>
  <si>
    <t>783827429</t>
  </si>
  <si>
    <t>Krycí (ochranný ) nátěr omítek dvojnásobný hladkých omítek hladkých, zrnitých tenkovrstvých nebo štukových stupně členitosti 1 a 2 Příplatek k cenám -7421 až -7427 za biocidní přísadu</t>
  </si>
  <si>
    <t>-758183845</t>
  </si>
  <si>
    <t>109</t>
  </si>
  <si>
    <t>783897603</t>
  </si>
  <si>
    <t>Krycí (ochranný ) nátěr omítek Příplatek k cenám za zvýšenou pracnost provádění styku 2 barev dvojnásobného nátěru</t>
  </si>
  <si>
    <t>-1635328221</t>
  </si>
  <si>
    <t>110</t>
  </si>
  <si>
    <t>783897611</t>
  </si>
  <si>
    <t>Krycí (ochranný ) nátěr omítek Příplatek k cenám za provádění barevného nátěru v odstínu středně sytém dvojnásobného</t>
  </si>
  <si>
    <t>2047395184</t>
  </si>
  <si>
    <t>786</t>
  </si>
  <si>
    <t>Dokončovací práce - čalounické úpravy</t>
  </si>
  <si>
    <t>111</t>
  </si>
  <si>
    <t>786624121</t>
  </si>
  <si>
    <t>Montáž zastiňujících žaluzií  lamelových do oken zdvojených otevíravých, sklápěcích nebo vyklápěcích kovových</t>
  </si>
  <si>
    <t>-748369057</t>
  </si>
  <si>
    <t>4*(0,6*0,6)</t>
  </si>
  <si>
    <t>112</t>
  </si>
  <si>
    <t>55346200</t>
  </si>
  <si>
    <t>žaluzie horizontální interiérové</t>
  </si>
  <si>
    <t>238378277</t>
  </si>
  <si>
    <t>113</t>
  </si>
  <si>
    <t>998786202</t>
  </si>
  <si>
    <t>Přesun hmot pro čalounické úpravy  stanovený procentní sazbou (%) z ceny vodorovná dopravní vzdálenost do 50 m v objektech výšky přes 6 do 12 m</t>
  </si>
  <si>
    <t>-2022632011</t>
  </si>
  <si>
    <t>22-M</t>
  </si>
  <si>
    <t>Montáže oznam. a zabezp. zařízení</t>
  </si>
  <si>
    <t>114</t>
  </si>
  <si>
    <t>220320201.1</t>
  </si>
  <si>
    <t>Dodávka a montáž domovního zvonku</t>
  </si>
  <si>
    <t>-34973102</t>
  </si>
  <si>
    <t>115</t>
  </si>
  <si>
    <t>220320022</t>
  </si>
  <si>
    <t>Montáž  hodin včetně montáže na připravené úchytné body, připojení přívodů, přezkoušení hodin a signalizace, seřízení na jednotný čas hlavních kyvadlových [HH 1] nebo elektronických [EH 1]</t>
  </si>
  <si>
    <t>743001353</t>
  </si>
  <si>
    <t>116</t>
  </si>
  <si>
    <t>3944525R1</t>
  </si>
  <si>
    <t>Kruhové venkovní hodiny analogové dvoustranné na konzolu KVD 60 24V/K 211 dle nové Sm. SŽ č. 118 vč. tvrzeného skla, sekundového strojku a ručky, osvětlení a soumrakového spínače v korporátním provedení</t>
  </si>
  <si>
    <t>256</t>
  </si>
  <si>
    <t>-1730321933</t>
  </si>
  <si>
    <t>117</t>
  </si>
  <si>
    <t>3944525R3</t>
  </si>
  <si>
    <t>Hlavní mikroprocesorové hodiny EH 72 s vestavěným akumulátorem, dvoulinkové včetně příslušenství a linkového rozvaděče se zdrojem pro ovládání venkovních hodin</t>
  </si>
  <si>
    <t>-298078454</t>
  </si>
  <si>
    <t>118</t>
  </si>
  <si>
    <t>220370101</t>
  </si>
  <si>
    <t>Funkční dodavatelské přezkoušení železničního rozhlasového zařízení reproduktoru</t>
  </si>
  <si>
    <t>1760282673</t>
  </si>
  <si>
    <t>119</t>
  </si>
  <si>
    <t>220370440</t>
  </si>
  <si>
    <t>Montáž reproduktoru vč. konzoly</t>
  </si>
  <si>
    <t>-230533391</t>
  </si>
  <si>
    <t>Poznámka k položce:_x000D_
Práce na těchto zařízeních je nutné koordinovat se správcem těchto zařízení - správou sdělovací a zabezpečovací techniky SSZT!</t>
  </si>
  <si>
    <t>120</t>
  </si>
  <si>
    <t>22-M-000</t>
  </si>
  <si>
    <t>reproduktor DEXON SC20AH vč. konzoly kompletní</t>
  </si>
  <si>
    <t>-1750547243</t>
  </si>
  <si>
    <t>121</t>
  </si>
  <si>
    <t>22037044R2</t>
  </si>
  <si>
    <t>Zapravení a výměna stávajícího vedení oznamovacích a slaboproudých zařízení na fasádě</t>
  </si>
  <si>
    <t>-416631586</t>
  </si>
  <si>
    <t>Poznámka k položce:_x000D_
Veškeré vedení oznamovacích a slaboproudých zařízení bude zapraveno pod omítku. Tj. část vedení od zařízení v rámci fasády vč. průrazu bude zapraveno a uloženo do chráničky s vhodným ukončením a napojením na stávající vedení v krabici, tak aby byla možná výměna kompletního vedení ze strany SSZT bez zásahu do opravovaných částí._x000D_
Práce na těchto zařízeních je nutné koordinovat se správcem těchto zařízení - správou sdělovací a zabezpečovací techniky SSZT!</t>
  </si>
  <si>
    <t>SO.03 - Oprava bytu</t>
  </si>
  <si>
    <t>Soupis:</t>
  </si>
  <si>
    <t>3.1 - Stavební část</t>
  </si>
  <si>
    <t xml:space="preserve">    725 - Zdravotechnika - zařizovací předměty</t>
  </si>
  <si>
    <t xml:space="preserve">    751 - Vzduchotechnika</t>
  </si>
  <si>
    <t xml:space="preserve">    763 - Konstrukce suché výstavby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</si>
  <si>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</si>
  <si>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</si>
  <si>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</si>
  <si>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784 - Dokončovací práce - malby</t>
  </si>
  <si>
    <t>317121213</t>
  </si>
  <si>
    <t>Železobetonové prefabrikované překlady osazené jednotlivě na výšku, do lože z cementové malty šíře 60 mm, výšky 190 mm délky 1400 mm</t>
  </si>
  <si>
    <t>-560313159</t>
  </si>
  <si>
    <t>317142422</t>
  </si>
  <si>
    <t>Překlady nenosné z pórobetonu osazené do tenkého maltového lože, výšky do 250 mm, šířky překladu 100 mm, délky překladu přes 1000 do 1250 mm</t>
  </si>
  <si>
    <t>-1527441901</t>
  </si>
  <si>
    <t>340271045</t>
  </si>
  <si>
    <t>Zazdívka otvorů v příčkách nebo stěnách pórobetonovými tvárnicemi plochy přes 1 m2 do 4 m2, objemová hmotnost 500 kg/m3, tloušťka příčky 150 mm</t>
  </si>
  <si>
    <t>19029859</t>
  </si>
  <si>
    <t>0,8*2"průchod z kuch. do ložnice"</t>
  </si>
  <si>
    <t>04*0,6"okno schody sklep"</t>
  </si>
  <si>
    <t>342272225</t>
  </si>
  <si>
    <t>Příčky z pórobetonových tvárnic hladkých na tenké maltové lože objemová hmotnost do 500 kg/m3, tloušťka příčky 100 mm</t>
  </si>
  <si>
    <t>-831265422</t>
  </si>
  <si>
    <t>2,4*2,4</t>
  </si>
  <si>
    <t>2*2,4</t>
  </si>
  <si>
    <t>1,3*2,4</t>
  </si>
  <si>
    <t>2,3*2,4</t>
  </si>
  <si>
    <t>-1613369615</t>
  </si>
  <si>
    <t>342291121</t>
  </si>
  <si>
    <t>Ukotvení příček  plochými kotvami, do konstrukce cihelné</t>
  </si>
  <si>
    <t>-1905042970</t>
  </si>
  <si>
    <t>2,4*5</t>
  </si>
  <si>
    <t>346272216</t>
  </si>
  <si>
    <t>Přizdívky z pórobetonových tvárnic objemová hmotnost do 500 kg/m3, na tenké maltové lože, tloušťka přizdívky 50 mm</t>
  </si>
  <si>
    <t>560106365</t>
  </si>
  <si>
    <t>1,1*1,5"geberit"*1</t>
  </si>
  <si>
    <t>612121112</t>
  </si>
  <si>
    <t>Zatření spár vnitřních povrchů stěrkovou hmotou, ploch z pórobetonových tvárnic stěn</t>
  </si>
  <si>
    <t>1599552498</t>
  </si>
  <si>
    <t>19,2*2</t>
  </si>
  <si>
    <t>612131121</t>
  </si>
  <si>
    <t>Podkladní a spojovací vrstva vnitřních omítaných ploch  penetrace akrylát-silikonová nanášená ručně stěn</t>
  </si>
  <si>
    <t>-2117327394</t>
  </si>
  <si>
    <t>612142001</t>
  </si>
  <si>
    <t>Potažení vnitřních ploch pletivem  v ploše nebo pruzích, na plném podkladu sklovláknitým vtlačením do tmelu stěn</t>
  </si>
  <si>
    <t>680310323</t>
  </si>
  <si>
    <t>612311131</t>
  </si>
  <si>
    <t>Potažení vnitřních ploch štukem tloušťky do 3 mm svislých konstrukcí stěn</t>
  </si>
  <si>
    <t>1040544386</t>
  </si>
  <si>
    <t>OP11</t>
  </si>
  <si>
    <t>(3,2+5)*2*3</t>
  </si>
  <si>
    <t>OP12</t>
  </si>
  <si>
    <t>(4,5+6)*2*3</t>
  </si>
  <si>
    <t>OP13</t>
  </si>
  <si>
    <t>(2,7+5)*2*3</t>
  </si>
  <si>
    <t>zádveří</t>
  </si>
  <si>
    <t>(2,4+2,5)*2*2,4</t>
  </si>
  <si>
    <t>WC</t>
  </si>
  <si>
    <t>(1,1+2)*2*2,4</t>
  </si>
  <si>
    <t>koupelna</t>
  </si>
  <si>
    <t>(1,5+2)*2*2,4</t>
  </si>
  <si>
    <t>tech. m.</t>
  </si>
  <si>
    <t>(1,3+1,6)*2*2,4</t>
  </si>
  <si>
    <t>chodba</t>
  </si>
  <si>
    <t>(1,2+2)*2*2,4</t>
  </si>
  <si>
    <t>(1,7+1,6)*2*2,4</t>
  </si>
  <si>
    <t>612321121</t>
  </si>
  <si>
    <t>Omítka vápenocementová vnitřních ploch  nanášená ručně jednovrstvá, tloušťky do 10 mm hladká svislých konstrukcí stěn</t>
  </si>
  <si>
    <t>998973523</t>
  </si>
  <si>
    <t>(2,4+2,5)*1*2,4</t>
  </si>
  <si>
    <t>(2)*1*2,4</t>
  </si>
  <si>
    <t>(1,5+2)*1*2,4</t>
  </si>
  <si>
    <t>(1,3+1,6)*1*2,4</t>
  </si>
  <si>
    <t>(1,2+2)*1*2,4</t>
  </si>
  <si>
    <t>(1,7+1,6)*1*2,4</t>
  </si>
  <si>
    <t>612321191</t>
  </si>
  <si>
    <t>Omítka vápenocementová vnitřních ploch  nanášená ručně Příplatek k cenám za každých dalších i započatých 5 mm tloušťky omítky přes 10 mm stěn</t>
  </si>
  <si>
    <t>-2025473207</t>
  </si>
  <si>
    <t>205,92*2 "Přepočtené koeficientem množství</t>
  </si>
  <si>
    <t>619995001</t>
  </si>
  <si>
    <t>Začištění omítek (s dodáním hmot)  kolem oken, dveří, podlah, obkladů apod.</t>
  </si>
  <si>
    <t>-363121618</t>
  </si>
  <si>
    <t>622143003</t>
  </si>
  <si>
    <t>Montáž omítkových profilů  plastových, pozinkovaných nebo dřevěných upevněných vtlačením do podkladní vrstvy nebo přibitím rohových s tkaninou</t>
  </si>
  <si>
    <t>-714077930</t>
  </si>
  <si>
    <t>55343021</t>
  </si>
  <si>
    <t>profil rohový Pz s kulatou hlavou pro vnitřní omítky tl 12mm</t>
  </si>
  <si>
    <t>1867640426</t>
  </si>
  <si>
    <t>74,5*1,05 "Přepočtené koeficientem množství</t>
  </si>
  <si>
    <t>632451034</t>
  </si>
  <si>
    <t>Potěr cementový vyrovnávací z malty (MC-15) v ploše o průměrné (střední) tl. přes 40 do 50 mm</t>
  </si>
  <si>
    <t>-1313271820</t>
  </si>
  <si>
    <t>784141001</t>
  </si>
  <si>
    <t>Odstranění plísní v místnostech výšky do 3,80 m</t>
  </si>
  <si>
    <t>-625117644</t>
  </si>
  <si>
    <t>214,32</t>
  </si>
  <si>
    <t>sklep</t>
  </si>
  <si>
    <t>(3,1+5)*2*2,3</t>
  </si>
  <si>
    <t>3,1*5</t>
  </si>
  <si>
    <t>(2,4+5)*2*2,3</t>
  </si>
  <si>
    <t>(4,6+3,2)*2*2,3</t>
  </si>
  <si>
    <t>4,6*3,2</t>
  </si>
  <si>
    <t>(2,8+3,5)*2*2,3</t>
  </si>
  <si>
    <t>2,8*3,5</t>
  </si>
  <si>
    <t>784141007</t>
  </si>
  <si>
    <t>Odstranění plísní na schodišti o výšce podlaží do 3,80 m</t>
  </si>
  <si>
    <t>1862562443</t>
  </si>
  <si>
    <t>(5+1)*2*2</t>
  </si>
  <si>
    <t>5*1</t>
  </si>
  <si>
    <t>949101111</t>
  </si>
  <si>
    <t>Lešení pomocné pracovní pro objekty pozemních staveb  pro zatížení do 150 kg/m2, o výšce lešeňové podlahy do 1,9 m</t>
  </si>
  <si>
    <t>1513372569</t>
  </si>
  <si>
    <t>952901111</t>
  </si>
  <si>
    <t>Vyčištění budov nebo objektů před předáním do užívání  budov bytové nebo občanské výstavby, světlé výšky podlaží do 4 m</t>
  </si>
  <si>
    <t>1746925995</t>
  </si>
  <si>
    <t>952901111.1</t>
  </si>
  <si>
    <t>Vyčištění budov nebo objektů před předáním do užívání  budov bytové nebo občanské výstavby, světlé výšky podlaží do 4 m (vyklizení sklepních prostor)</t>
  </si>
  <si>
    <t>-1667754899</t>
  </si>
  <si>
    <t>962031133</t>
  </si>
  <si>
    <t>Bourání příček z cihel, tvárnic nebo příčkovek  z cihel pálených, plných nebo dutých na maltu vápennou nebo vápenocementovou, tl. do 150 mm</t>
  </si>
  <si>
    <t>1293739424</t>
  </si>
  <si>
    <t>(1,7+0,9)*2,4</t>
  </si>
  <si>
    <t>(2,1*2,4)</t>
  </si>
  <si>
    <t>(1,3*2,4)</t>
  </si>
  <si>
    <t>(2*2,4)</t>
  </si>
  <si>
    <t>962032641</t>
  </si>
  <si>
    <t>Bourání zdiva nadzákladového z cihel nebo tvárnic  komínového z cihel pálených, šamotových nebo vápenopískových nad střechou na maltu cementovou</t>
  </si>
  <si>
    <t>-693607694</t>
  </si>
  <si>
    <t>(0,45*0,45*3)*2</t>
  </si>
  <si>
    <t>965042141</t>
  </si>
  <si>
    <t>Bourání mazanin betonových nebo z litého asfaltu tl. do 100 mm, plochy přes 4 m2</t>
  </si>
  <si>
    <t>-1111975078</t>
  </si>
  <si>
    <t>4,53*0,15</t>
  </si>
  <si>
    <t>968062455</t>
  </si>
  <si>
    <t>Vybourání dřevěných rámů oken s křídly, dveřních zárubní, vrat, stěn, ostění nebo obkladů  dveřních zárubní, plochy do 2 m2</t>
  </si>
  <si>
    <t>-1796708734</t>
  </si>
  <si>
    <t>(0,8*2)*3</t>
  </si>
  <si>
    <t>968072455</t>
  </si>
  <si>
    <t>Vybourání kovových rámů oken s křídly, dveřních zárubní, vrat, stěn, ostění nebo obkladů  dveřních zárubní, plochy do 2 m2</t>
  </si>
  <si>
    <t>2128097508</t>
  </si>
  <si>
    <t>(0,6*2)*2</t>
  </si>
  <si>
    <t>973031335</t>
  </si>
  <si>
    <t>Vysekání výklenků nebo kapes ve zdivu z cihel  na maltu vápennou nebo vápenocementovou kapes, plochy do 0,16 m2, hl. do 300 mm</t>
  </si>
  <si>
    <t>424884681</t>
  </si>
  <si>
    <t>5*2</t>
  </si>
  <si>
    <t>978013191</t>
  </si>
  <si>
    <t>Otlučení vápenných nebo vápenocementových omítek vnitřních ploch stěn s vyškrabáním spar, s očištěním zdiva, v rozsahu přes 50 do 100 %</t>
  </si>
  <si>
    <t>-1111902516</t>
  </si>
  <si>
    <t>prostor po vybour. př.</t>
  </si>
  <si>
    <t>(2,4+2,6+2,1+1,5+2,1+1,5+0,3+1,5+1,3+1,5+1,3+1,7+1+2,5)*2,4</t>
  </si>
  <si>
    <t>1427601303</t>
  </si>
  <si>
    <t>997013011R</t>
  </si>
  <si>
    <t>Vyklizení odpadu vč. odvozu a likvidace</t>
  </si>
  <si>
    <t>-459296484</t>
  </si>
  <si>
    <t>5"sklep"</t>
  </si>
  <si>
    <t>997013153</t>
  </si>
  <si>
    <t>Vnitrostaveništní doprava suti a vybouraných hmot  vodorovně do 50 m svisle s omezením mechanizace pro budovy a haly výšky přes 9 do 12 m</t>
  </si>
  <si>
    <t>-797670806</t>
  </si>
  <si>
    <t>Odvoz suti a vybouraných hmot na skládku nebo meziskládku  se složením, na vzdálenost do 1 km</t>
  </si>
  <si>
    <t>-1317851692</t>
  </si>
  <si>
    <t>Odvoz suti a vybouraných hmot na skládku nebo meziskládku  se složením, na vzdálenost Příplatek k ceně za každý další i započatý 1 km přes 1 km</t>
  </si>
  <si>
    <t>-1914222158</t>
  </si>
  <si>
    <t>28,556*19 "Přepočtené koeficientem množství</t>
  </si>
  <si>
    <t>-937195335</t>
  </si>
  <si>
    <t>28,184</t>
  </si>
  <si>
    <t>-9,589</t>
  </si>
  <si>
    <t>Poplatek za uložení odpadu ze sypkých materiálů na skládce (skládkovné)</t>
  </si>
  <si>
    <t>-520424621</t>
  </si>
  <si>
    <t>Přesun hmot pro budovy občanské výstavby, bydlení, výrobu a služby  s nosnou svislou konstrukcí zděnou z cihel, tvárnic nebo kamene vodorovná dopravní vzdálenost do 100 m pro budovy výšky přes 6 do 12 m</t>
  </si>
  <si>
    <t>1704274476</t>
  </si>
  <si>
    <t>725</t>
  </si>
  <si>
    <t>Zdravotechnika - zařizovací předměty</t>
  </si>
  <si>
    <t>725291620.R1</t>
  </si>
  <si>
    <t>Dodávka a montáž držáku na toaletní papír</t>
  </si>
  <si>
    <t>1960624462</t>
  </si>
  <si>
    <t>725291620.R2</t>
  </si>
  <si>
    <t>Dodávka a montáž zrcadla 60x90 cm</t>
  </si>
  <si>
    <t>221655962</t>
  </si>
  <si>
    <t>725291620.R3</t>
  </si>
  <si>
    <t>Dodávka a montáž věšáku na ručníky</t>
  </si>
  <si>
    <t>1261366765</t>
  </si>
  <si>
    <t>725291620.R4</t>
  </si>
  <si>
    <t>Dodávka a montáž WC kartáče</t>
  </si>
  <si>
    <t>537454676</t>
  </si>
  <si>
    <t>725291620.R5</t>
  </si>
  <si>
    <t>Dodávka a montáž poličky do koupelny</t>
  </si>
  <si>
    <t>-1605750939</t>
  </si>
  <si>
    <t>998725202</t>
  </si>
  <si>
    <t>Přesun hmot pro zařizovací předměty  stanovený procentní sazbou (%) z ceny vodorovná dopravní vzdálenost do 50 m v objektech výšky přes 6 do 12 m</t>
  </si>
  <si>
    <t>937768833</t>
  </si>
  <si>
    <t>751</t>
  </si>
  <si>
    <t>Vzduchotechnika</t>
  </si>
  <si>
    <t>751111010.1</t>
  </si>
  <si>
    <t>Odtah pro digestoř přes střechu kompletní vč. ukončující střešní hlavice, potrubí, průrazů, zapravení, začištění a zateplení pro snížení množství kondenzátu aj.</t>
  </si>
  <si>
    <t>1806825179</t>
  </si>
  <si>
    <t>751377011</t>
  </si>
  <si>
    <t>Montáž odsávacích stropů, zákrytů  odsávacího zákrytu (digestoř) bytového vestavěného</t>
  </si>
  <si>
    <t>-691288289</t>
  </si>
  <si>
    <t>998751201</t>
  </si>
  <si>
    <t>Přesun hmot pro vzduchotechniku stanovený procentní sazbou (%) z ceny vodorovná dopravní vzdálenost do 50 m v objektech výšky do 12 m</t>
  </si>
  <si>
    <t>-1661347884</t>
  </si>
  <si>
    <t>763</t>
  </si>
  <si>
    <t>Konstrukce suché výstavby</t>
  </si>
  <si>
    <t>763131412</t>
  </si>
  <si>
    <t>Podhled ze sádrokartonových desek  dvouvrstvá zavěšená spodní konstrukce z ocelových profilů CD, UD jednoduše opláštěná deskou standardní A, tl. 12,5 mm, s izolací</t>
  </si>
  <si>
    <t>2010288834</t>
  </si>
  <si>
    <t>3,2*5</t>
  </si>
  <si>
    <t>4,5*6</t>
  </si>
  <si>
    <t>2,7*5</t>
  </si>
  <si>
    <t>2,4*2,5</t>
  </si>
  <si>
    <t>1,7*1,6</t>
  </si>
  <si>
    <t>OP16</t>
  </si>
  <si>
    <t>1,3*0,8</t>
  </si>
  <si>
    <t>763131452</t>
  </si>
  <si>
    <t>Podhled ze sádrokartonových desek  dvouvrstvá zavěšená spodní konstrukce z ocelových profilů CD, UD jednoduše opláštěná deskou impregnovanou H2, tl. 12,5 mm, s izolací</t>
  </si>
  <si>
    <t>-732971333</t>
  </si>
  <si>
    <t>(1,1*2)</t>
  </si>
  <si>
    <t>(1,5*2)</t>
  </si>
  <si>
    <t>763131714</t>
  </si>
  <si>
    <t>Podhled ze sádrokartonových desek  ostatní práce a konstrukce na podhledech ze sádrokartonových desek základní penetrační nátěr</t>
  </si>
  <si>
    <t>-861138421</t>
  </si>
  <si>
    <t>763131751</t>
  </si>
  <si>
    <t>Podhled ze sádrokartonových desek  ostatní práce a konstrukce na podhledech ze sádrokartonových desek montáž parotěsné zábrany</t>
  </si>
  <si>
    <t>1999999538</t>
  </si>
  <si>
    <t>68,66</t>
  </si>
  <si>
    <t>5,2</t>
  </si>
  <si>
    <t>28329027</t>
  </si>
  <si>
    <t>fólie PE vyztužená Al vrstvou pro parotěsnou vrstvu 150g/m2</t>
  </si>
  <si>
    <t>-577925099</t>
  </si>
  <si>
    <t>73,86*1,1235 "Přepočtené koeficientem množství</t>
  </si>
  <si>
    <t>998763402</t>
  </si>
  <si>
    <t>Přesun hmot pro konstrukce montované z desek  stanovený procentní sazbou (%) z ceny vodorovná dopravní vzdálenost do 50 m v objektech výšky přes 6 do 12 m</t>
  </si>
  <si>
    <t>1214137279</t>
  </si>
  <si>
    <t>766660171</t>
  </si>
  <si>
    <t>Montáž dveřních křídel dřevěných nebo plastových otevíravých do obložkové zárubně povrchově upravených jednokřídlových, šířky do 800 mm</t>
  </si>
  <si>
    <t>1854489744</t>
  </si>
  <si>
    <t>61162012</t>
  </si>
  <si>
    <t>dveře jednokřídlé voštinové povrch fóliový plné 600x1970-2100mm</t>
  </si>
  <si>
    <t>1284419172</t>
  </si>
  <si>
    <t>61162013</t>
  </si>
  <si>
    <t>dveře jednokřídlé voštinové povrch fóliový plné 700x1970-2100mm</t>
  </si>
  <si>
    <t>-248284790</t>
  </si>
  <si>
    <t>61162014</t>
  </si>
  <si>
    <t>dveře jednokřídlé voštinové povrch fóliový plné 800x1970-2100mm</t>
  </si>
  <si>
    <t>-640403264</t>
  </si>
  <si>
    <t>766660728</t>
  </si>
  <si>
    <t>Montáž dveřních doplňků dveřního kování interiérového zámku</t>
  </si>
  <si>
    <t>1321013752</t>
  </si>
  <si>
    <t>54964150</t>
  </si>
  <si>
    <t>vložka zámková cylindrická oboustranná+4 klíče</t>
  </si>
  <si>
    <t>-1881040144</t>
  </si>
  <si>
    <t>54924019</t>
  </si>
  <si>
    <t>zámek zadlabací 8 WC L+P (72,90)</t>
  </si>
  <si>
    <t>1321307176</t>
  </si>
  <si>
    <t>766660729</t>
  </si>
  <si>
    <t>Montáž dveřních doplňků dveřního kování interiérového štítku s klikou</t>
  </si>
  <si>
    <t>-135410152</t>
  </si>
  <si>
    <t>54914610</t>
  </si>
  <si>
    <t>kování dveřní vrchní klika včetně rozet a montážního materiálu R BB nerez PK</t>
  </si>
  <si>
    <t>-2038458068</t>
  </si>
  <si>
    <t>766682111</t>
  </si>
  <si>
    <t>Montáž zárubní dřevěných, plastových nebo z lamina  obložkových, pro dveře jednokřídlové, tloušťky stěny do 170 mm</t>
  </si>
  <si>
    <t>135321252</t>
  </si>
  <si>
    <t>61182307</t>
  </si>
  <si>
    <t>zárubeň jednokřídlá obložková s laminátovým povrchem tl stěny 60-150mm rozměru 600-1100/1970, 2100mm</t>
  </si>
  <si>
    <t>-1786892781</t>
  </si>
  <si>
    <t>766695212</t>
  </si>
  <si>
    <t>Montáž ostatních truhlářských konstrukcí prahů dveří jednokřídlových, šířky do 100 mm</t>
  </si>
  <si>
    <t>219194933</t>
  </si>
  <si>
    <t>61187116</t>
  </si>
  <si>
    <t>práh dveřní dřevěný dubový tl 20mm dl 620mm š 100mm</t>
  </si>
  <si>
    <t>1404586842</t>
  </si>
  <si>
    <t>61187136</t>
  </si>
  <si>
    <t>práh dveřní dřevěný dubový tl 20mm dl 720mm š 100mm</t>
  </si>
  <si>
    <t>1316933454</t>
  </si>
  <si>
    <t>61187156</t>
  </si>
  <si>
    <t>práh dveřní dřevěný dubový tl 20mm dl 820mm š 100mm</t>
  </si>
  <si>
    <t>-1081754664</t>
  </si>
  <si>
    <t>Přesun hmot pro konstrukce truhlářské stanovený procentní sazbou (%) z ceny vodorovná dopravní vzdálenost do 50 m v objektech výšky přes 6 do 12 m</t>
  </si>
  <si>
    <t>-28555146</t>
  </si>
  <si>
    <t>771</t>
  </si>
  <si>
    <t>Podlahy z dlaždic</t>
  </si>
  <si>
    <t>771111011</t>
  </si>
  <si>
    <t>Příprava podkladu před provedením dlažby vysátí podlah</t>
  </si>
  <si>
    <t>1813783299</t>
  </si>
  <si>
    <t>771121011</t>
  </si>
  <si>
    <t>Příprava podkladu před provedením dlažby nátěr penetrační na podlahu</t>
  </si>
  <si>
    <t>1582380002</t>
  </si>
  <si>
    <t>771151014</t>
  </si>
  <si>
    <t>Příprava podkladu před provedením dlažby samonivelační stěrka min.pevnosti 20 MPa, tloušťky přes 8 do 10 mm</t>
  </si>
  <si>
    <t>1060069015</t>
  </si>
  <si>
    <t>771474142</t>
  </si>
  <si>
    <t>Montáž soklíků z dlaždic keramických s požlábkem flexibilní lepidlo v do 120 mm</t>
  </si>
  <si>
    <t>-1226304000</t>
  </si>
  <si>
    <t>(2,4+2,5)*2</t>
  </si>
  <si>
    <t>-(0,8*3)</t>
  </si>
  <si>
    <t>(2+1,2)*2</t>
  </si>
  <si>
    <t>(1,6+1,7)*2</t>
  </si>
  <si>
    <t>-(0,8*6)</t>
  </si>
  <si>
    <t>59761312R</t>
  </si>
  <si>
    <t>sokl RAKO TAURUS s požlábkem 298 x 90 x 9 mm - odstín dle výběru investora</t>
  </si>
  <si>
    <t>-1356269308</t>
  </si>
  <si>
    <t>Poznámka k položce:_x000D_
Poznámka k položce: Konečné barevné provedení bude odsouhlaseno na základě předložení vzorníku zástupcem investora na místě.</t>
  </si>
  <si>
    <t>15,6/0,3</t>
  </si>
  <si>
    <t>771571810</t>
  </si>
  <si>
    <t>Demontáž podlah z dlaždic keramických kladených do malty</t>
  </si>
  <si>
    <t>1918644159</t>
  </si>
  <si>
    <t>1,7*0,9</t>
  </si>
  <si>
    <t>1,5*2</t>
  </si>
  <si>
    <t>771574113</t>
  </si>
  <si>
    <t>Montáž podlah keramických režných hladkých lepených flexibilním lepidlem do 12 ks/m2</t>
  </si>
  <si>
    <t>-1955941016</t>
  </si>
  <si>
    <t>1,6*1,7</t>
  </si>
  <si>
    <t>1,1*2</t>
  </si>
  <si>
    <t>597614060.1</t>
  </si>
  <si>
    <t>dlaždice keramické slinuté neglazované, úprava protiskluz min. R10 - odstín dle výběru investora 29,8 x 29,8 x 0,9 cm</t>
  </si>
  <si>
    <t>-977757570</t>
  </si>
  <si>
    <t>17,36*1,15 "Přepočtené koeficientem množství</t>
  </si>
  <si>
    <t>771591111</t>
  </si>
  <si>
    <t>Podlahy penetrace podkladu</t>
  </si>
  <si>
    <t>-1009660060</t>
  </si>
  <si>
    <t>771591112</t>
  </si>
  <si>
    <t>Izolace podlahy pod dlažbu nátěrem nebo stěrkou ve dvou vrstvách</t>
  </si>
  <si>
    <t>1120404733</t>
  </si>
  <si>
    <t>771591241</t>
  </si>
  <si>
    <t>Izolace podlahy pod dlažbu těsnícími izolačními pásy vnitřní kout</t>
  </si>
  <si>
    <t>-773667794</t>
  </si>
  <si>
    <t>771591264</t>
  </si>
  <si>
    <t>Izolace podlahy pod dlažbu těsnícími izolačními pásy mezi podlahou a stěnu</t>
  </si>
  <si>
    <t>5008058</t>
  </si>
  <si>
    <t>(1,1+2)*2</t>
  </si>
  <si>
    <t>(1,5+2)*2</t>
  </si>
  <si>
    <t>(1,3+0,8)*2</t>
  </si>
  <si>
    <t>771592011</t>
  </si>
  <si>
    <t>Čištění vnitřních ploch po položení dlažby podlah nebo schodišť chemickými prostředky</t>
  </si>
  <si>
    <t>2024424484</t>
  </si>
  <si>
    <t>998771202</t>
  </si>
  <si>
    <t>Přesun hmot pro podlahy z dlaždic stanovený procentní sazbou (%) z ceny vodorovná dopravní vzdálenost do 50 m v objektech výšky přes 6 do 12 m</t>
  </si>
  <si>
    <t>887113705</t>
  </si>
  <si>
    <t>776</t>
  </si>
  <si>
    <t>Podlahy povlakové</t>
  </si>
  <si>
    <t>776111311</t>
  </si>
  <si>
    <t>Příprava podkladu vysátí podlah</t>
  </si>
  <si>
    <t>-2005110722</t>
  </si>
  <si>
    <t>776121321</t>
  </si>
  <si>
    <t>Příprava podkladu penetrace neředěná podlah</t>
  </si>
  <si>
    <t>1653991087</t>
  </si>
  <si>
    <t>776141121</t>
  </si>
  <si>
    <t>Příprava podkladu vyrovnání samonivelační stěrkou podlah min.pevnosti 30 MPa, tloušťky do 3 mm</t>
  </si>
  <si>
    <t>982900827</t>
  </si>
  <si>
    <t>776201811</t>
  </si>
  <si>
    <t>Demontáž povlakových podlahovin lepených ručně bez podložky</t>
  </si>
  <si>
    <t>-1852820695</t>
  </si>
  <si>
    <t>56,5</t>
  </si>
  <si>
    <t>2,4*3,3</t>
  </si>
  <si>
    <t>2,1*1,3</t>
  </si>
  <si>
    <t>1,3*1,7</t>
  </si>
  <si>
    <t>776221111</t>
  </si>
  <si>
    <t>Montáž podlahovin z PVC lepením standardním lepidlem z pásů standardních</t>
  </si>
  <si>
    <t>-1523225513</t>
  </si>
  <si>
    <t>28411106</t>
  </si>
  <si>
    <t>PVC vinyl heterogenní zátěžový tl 3.35mm, nášlapná vrstva 0.7mm, hořlavost Bfl-s1, smykové tření µ ≥0.5, třída zátěže 34/42, útlum 15dB, otlak 0.05</t>
  </si>
  <si>
    <t>1821380784</t>
  </si>
  <si>
    <t>56,5*1,1 "Přepočtené koeficientem množství</t>
  </si>
  <si>
    <t>776410811</t>
  </si>
  <si>
    <t>Demontáž soklíků nebo lišt pryžových nebo plastových</t>
  </si>
  <si>
    <t>-1507008050</t>
  </si>
  <si>
    <t>776411111</t>
  </si>
  <si>
    <t>Montáž soklíků lepením obvodových, výšky do 80 mm</t>
  </si>
  <si>
    <t>-1777509964</t>
  </si>
  <si>
    <t>(3,2+5)*2</t>
  </si>
  <si>
    <t>(4,5+6)*2</t>
  </si>
  <si>
    <t>(2,7+5)*2</t>
  </si>
  <si>
    <t>28411009</t>
  </si>
  <si>
    <t>lišta soklová PVC 18x80mm</t>
  </si>
  <si>
    <t>247985356</t>
  </si>
  <si>
    <t>52,8*1,1 "Přepočtené koeficientem množství</t>
  </si>
  <si>
    <t>998776202</t>
  </si>
  <si>
    <t>Přesun hmot pro podlahy povlakové  stanovený procentní sazbou (%) z ceny vodorovná dopravní vzdálenost do 50 m v objektech výšky přes 6 do 12 m</t>
  </si>
  <si>
    <t>-2013474082</t>
  </si>
  <si>
    <t>781</t>
  </si>
  <si>
    <t>Dokončovací práce - obklady</t>
  </si>
  <si>
    <t>781121011</t>
  </si>
  <si>
    <t>Příprava podkladu před provedením obkladu nátěr penetrační na stěnu</t>
  </si>
  <si>
    <t>253776594</t>
  </si>
  <si>
    <t>781131112</t>
  </si>
  <si>
    <t>Izolace stěny pod obklad izolace nátěrem nebo stěrkou ve dvou vrstvách</t>
  </si>
  <si>
    <t>1644959964</t>
  </si>
  <si>
    <t>(1+1)*2</t>
  </si>
  <si>
    <t>781473810</t>
  </si>
  <si>
    <t>Demontáž obkladů z dlaždic keramických lepených</t>
  </si>
  <si>
    <t>-1795071617</t>
  </si>
  <si>
    <t>1,2*1,5</t>
  </si>
  <si>
    <t>(1,5+2)*2*1,5</t>
  </si>
  <si>
    <t>(1,6+0,8+1,6)*1,5</t>
  </si>
  <si>
    <t>781474113</t>
  </si>
  <si>
    <t>Montáž obkladů vnitřních stěn z dlaždic keramických lepených flexibilním lepidlem maloformátových hladkých přes 12 do 19 ks/m2</t>
  </si>
  <si>
    <t>1071912104</t>
  </si>
  <si>
    <t>(2+1,1)*2*2</t>
  </si>
  <si>
    <t>(2+1,5)*2*2</t>
  </si>
  <si>
    <t>59761039</t>
  </si>
  <si>
    <t>obklad keramický hladký přes 22 do 25ks/m2</t>
  </si>
  <si>
    <t>526540322</t>
  </si>
  <si>
    <t>26,4*1,1 "Přepočtené koeficientem množství</t>
  </si>
  <si>
    <t>781477113</t>
  </si>
  <si>
    <t>Montáž obkladů vnitřních stěn z dlaždic keramických Příplatek k cenám za spárování cement bílý</t>
  </si>
  <si>
    <t>1477011619</t>
  </si>
  <si>
    <t>781477116</t>
  </si>
  <si>
    <t>Příplatek za použití rohových a ukončovacích profilů</t>
  </si>
  <si>
    <t>-1116508358</t>
  </si>
  <si>
    <t>998781202</t>
  </si>
  <si>
    <t>Přesun hmot pro obklady keramické  stanovený procentní sazbou (%) z ceny vodorovná dopravní vzdálenost do 50 m v objektech výšky přes 6 do 12 m</t>
  </si>
  <si>
    <t>319942859</t>
  </si>
  <si>
    <t>783301313</t>
  </si>
  <si>
    <t>Příprava podkladu zámečnických konstrukcí před provedením nátěru odmaštění odmašťovačem ředidlovým</t>
  </si>
  <si>
    <t>465486995</t>
  </si>
  <si>
    <t>783306807</t>
  </si>
  <si>
    <t>Odstranění nátěrů ze zámečnických konstrukcí odstraňovačem nátěrů s obroušením</t>
  </si>
  <si>
    <t>129984238</t>
  </si>
  <si>
    <t>783314201</t>
  </si>
  <si>
    <t>Základní antikorozní nátěr zámečnických konstrukcí jednonásobný syntetický standardní</t>
  </si>
  <si>
    <t>191258610</t>
  </si>
  <si>
    <t>1450167032</t>
  </si>
  <si>
    <t>361062744</t>
  </si>
  <si>
    <t>784</t>
  </si>
  <si>
    <t>Dokončovací práce - malby</t>
  </si>
  <si>
    <t>784111001</t>
  </si>
  <si>
    <t>Oprášení (ometení) podkladu v místnostech výšky do 3,80 m</t>
  </si>
  <si>
    <t>1771380514</t>
  </si>
  <si>
    <t>303,72"přízemí"</t>
  </si>
  <si>
    <t>217,18"sklep"</t>
  </si>
  <si>
    <t>68"schody na půdu"</t>
  </si>
  <si>
    <t>784171101</t>
  </si>
  <si>
    <t>Zakrytí nemalovaných ploch (materiál ve specifikaci) včetně pozdějšího odkrytí podlah</t>
  </si>
  <si>
    <t>1028100722</t>
  </si>
  <si>
    <t>3,5*5</t>
  </si>
  <si>
    <t>OP15</t>
  </si>
  <si>
    <t>2*1,5</t>
  </si>
  <si>
    <t>2,5*2,4</t>
  </si>
  <si>
    <t>1,7*1,3</t>
  </si>
  <si>
    <t>58124844</t>
  </si>
  <si>
    <t>fólie pro malířské potřeby zakrývací tl 25µ 4x5m</t>
  </si>
  <si>
    <t>-439092761</t>
  </si>
  <si>
    <t>73,813*1,05 "Přepočtené koeficientem množství</t>
  </si>
  <si>
    <t>784171111</t>
  </si>
  <si>
    <t>Zakrytí nemalovaných ploch (materiál ve specifikaci) včetně pozdějšího odkrytí svislých ploch např. stěn, oken, dveří v místnostech výšky do 3,80</t>
  </si>
  <si>
    <t>-820360135</t>
  </si>
  <si>
    <t>1896546291</t>
  </si>
  <si>
    <t>50*1,05 "Přepočtené koeficientem množství</t>
  </si>
  <si>
    <t>784181121</t>
  </si>
  <si>
    <t>Penetrace podkladu jednonásobná hloubková v místnostech výšky do 3,80 m</t>
  </si>
  <si>
    <t>-952795640</t>
  </si>
  <si>
    <t>784191003</t>
  </si>
  <si>
    <t>Čištění vnitřních ploch hrubý úklid po provedení malířských prací omytím oken dvojitých nebo zdvojených</t>
  </si>
  <si>
    <t>-28058171</t>
  </si>
  <si>
    <t>784191007</t>
  </si>
  <si>
    <t>Čištění vnitřních ploch hrubý úklid po provedení malířských prací omytím podlah</t>
  </si>
  <si>
    <t>274559697</t>
  </si>
  <si>
    <t>784211101</t>
  </si>
  <si>
    <t>Malby z malířských směsí otěruvzdorných za mokra dvojnásobné, bílé za mokra otěruvzdorné výborně v místnostech výšky do 3,80 m</t>
  </si>
  <si>
    <t>-1207484865</t>
  </si>
  <si>
    <t>(1,1+1,3)*2*2,4</t>
  </si>
  <si>
    <t>1,1*1,3</t>
  </si>
  <si>
    <t>(2+1,5)*2*0,4</t>
  </si>
  <si>
    <t>(1,1+2)*2*0,4</t>
  </si>
  <si>
    <t>(2,5+2,4)*2*2,4</t>
  </si>
  <si>
    <t>(1,7+1,3)*2*2,4</t>
  </si>
  <si>
    <t>784312021</t>
  </si>
  <si>
    <t>Malby vápenné dvojnásobné, bílé v místnostech výšky do 3,80 m</t>
  </si>
  <si>
    <t>1303654859</t>
  </si>
  <si>
    <t>schody</t>
  </si>
  <si>
    <t>-1535235126</t>
  </si>
  <si>
    <t>Poznámka k položce:_x000D_
Zadání je zpracováno v rozsahu a podrobnosti zadávací dokumentace v rozsahu omezeném technickou zprávou.  Součástí položek jsou veškeré s nimi spojené práce, které jsou zapotřebí pro provedení kompletní dodávky díla, a to i když nejsou zvlášť uvedeny ve výkazu výměr. To znamená, že veškeré položky patrné zejména z technické zprávy a na ni navazujících částí výkazů je třeba v nabídkové ceně doplnit a ocenit jako kompletně vykonané práce vč materiálu, nářadí a strojů nutných k práci, tak aby bylo možné zakázku realizovat jako komplet "na klíč" i když tyto nejsou ve výkazu výměr vypsány zvlášť.  Pokud nejsou uvedeny montážní práce samostatně, je montáž součástí jednotkových cen!</t>
  </si>
  <si>
    <t>3.2 - ZTI</t>
  </si>
  <si>
    <t xml:space="preserve">    721 - Zdravotechnika - vnitřní kanalizace</t>
  </si>
  <si>
    <t xml:space="preserve">    722 - Zdravotechnika - vnitřní vodovod</t>
  </si>
  <si>
    <t xml:space="preserve">    726 - Zdravotechnika - předstěnové instalace</t>
  </si>
  <si>
    <t>346244352</t>
  </si>
  <si>
    <t>Obezdívka koupelnových van  ploch rovných z přesných pórobetonových tvárnic, na tenké maltové lože, tl. 50 mm</t>
  </si>
  <si>
    <t>-1959264061</t>
  </si>
  <si>
    <t>(0,9+0,9)*0,1</t>
  </si>
  <si>
    <t>612135101</t>
  </si>
  <si>
    <t>Hrubá výplň rýh maltou  jakékoli šířky rýhy ve stěnách</t>
  </si>
  <si>
    <t>884889473</t>
  </si>
  <si>
    <t>974031132</t>
  </si>
  <si>
    <t>Vysekání rýh ve zdivu cihelném na maltu vápennou nebo vápenocementovou  do hl. 50 mm a šířky do 70 mm</t>
  </si>
  <si>
    <t>604220118</t>
  </si>
  <si>
    <t>974031153</t>
  </si>
  <si>
    <t>Vysekání rýh ve zdivu cihelném na maltu vápennou nebo vápenocementovou  do hl. 100 mm a šířky do 100 mm</t>
  </si>
  <si>
    <t>-1607360363</t>
  </si>
  <si>
    <t>974031165</t>
  </si>
  <si>
    <t>Vysekání rýh ve zdivu cihelném na maltu vápennou nebo vápenocementovou  do hl. 150 mm a šířky do 200 mm</t>
  </si>
  <si>
    <t>675321694</t>
  </si>
  <si>
    <t>997006002</t>
  </si>
  <si>
    <t>Úprava stavebního odpadu třídění na jednotlivé druhy</t>
  </si>
  <si>
    <t>678426849</t>
  </si>
  <si>
    <t>1226005712</t>
  </si>
  <si>
    <t>-464253368</t>
  </si>
  <si>
    <t>1096256295</t>
  </si>
  <si>
    <t>-1100135750</t>
  </si>
  <si>
    <t>1,629*19 "Přepočtené koeficientem množství</t>
  </si>
  <si>
    <t>997013813</t>
  </si>
  <si>
    <t>Poplatek za uložení stavebního odpadu na skládce (skládkovné) z plastických hmot zatříděného do Katalogu odpadů pod kódem 17 02 03</t>
  </si>
  <si>
    <t>227569242</t>
  </si>
  <si>
    <t>997013867</t>
  </si>
  <si>
    <t>Poplatek za uložení stavebního odpadu na recyklační skládce (skládkovné) z tašek a keramických výrobků zatříděného do Katalogu odpadů pod kódem 17 01 03</t>
  </si>
  <si>
    <t>732513584</t>
  </si>
  <si>
    <t>997013869</t>
  </si>
  <si>
    <t>Poplatek za uložení stavebního odpadu na recyklační skládce (skládkovné) ze směsí nebo oddělených frakcí betonu, cihel a keramických výrobků zatříděného do Katalogu odpadů pod kódem 17 01 07</t>
  </si>
  <si>
    <t>-1032985650</t>
  </si>
  <si>
    <t>-598349358</t>
  </si>
  <si>
    <t>721</t>
  </si>
  <si>
    <t>Zdravotechnika - vnitřní kanalizace</t>
  </si>
  <si>
    <t>721171809</t>
  </si>
  <si>
    <t>Demontáž potrubí z novodurových trub  odpadních nebo připojovacích přes 114 do D 160</t>
  </si>
  <si>
    <t>-2049159874</t>
  </si>
  <si>
    <t>721173402</t>
  </si>
  <si>
    <t>Potrubí z trub PVC SN4 svodné (ležaté) DN 125</t>
  </si>
  <si>
    <t>24288765</t>
  </si>
  <si>
    <t>721174000</t>
  </si>
  <si>
    <t>Ostatní nespecifikované práce a materiály</t>
  </si>
  <si>
    <t>soubor</t>
  </si>
  <si>
    <t>630693642</t>
  </si>
  <si>
    <t>721174043</t>
  </si>
  <si>
    <t>Potrubí z trub polypropylenových připojovací DN 50</t>
  </si>
  <si>
    <t>1358517151</t>
  </si>
  <si>
    <t>721174044</t>
  </si>
  <si>
    <t>Potrubí z trub polypropylenových připojovací DN 75</t>
  </si>
  <si>
    <t>1890660404</t>
  </si>
  <si>
    <t>721174045</t>
  </si>
  <si>
    <t>Potrubí z trub polypropylenových připojovací DN 110</t>
  </si>
  <si>
    <t>-318529993</t>
  </si>
  <si>
    <t>721194105</t>
  </si>
  <si>
    <t>Vyměření přípojek na potrubí vyvedení a upevnění odpadních výpustek DN 50</t>
  </si>
  <si>
    <t>2056667245</t>
  </si>
  <si>
    <t>721194107</t>
  </si>
  <si>
    <t>Vyměření přípojek na potrubí vyvedení a upevnění odpadních výpustek DN 70</t>
  </si>
  <si>
    <t>-339550837</t>
  </si>
  <si>
    <t>721194109</t>
  </si>
  <si>
    <t>Vyměření přípojek na potrubí vyvedení a upevnění odpadních výpustek DN 110</t>
  </si>
  <si>
    <t>1896831396</t>
  </si>
  <si>
    <t>721226512</t>
  </si>
  <si>
    <t>Zápachové uzávěrky podomítkové (Pe) s krycí deskou pro pračku a myčku DN 50</t>
  </si>
  <si>
    <t>-1950998022</t>
  </si>
  <si>
    <t>721290111</t>
  </si>
  <si>
    <t>Zkouška těsnosti kanalizace  v objektech vodou do DN 125</t>
  </si>
  <si>
    <t>1051808862</t>
  </si>
  <si>
    <t>721290822</t>
  </si>
  <si>
    <t>Vnitrostaveništní přemístění vybouraných (demontovaných) hmot  vnitřní kanalizace vodorovně do 100 m v objektech výšky přes 6 do 12 m</t>
  </si>
  <si>
    <t>-161638562</t>
  </si>
  <si>
    <t>998721202</t>
  </si>
  <si>
    <t>Přesun hmot pro vnitřní kanalizace  stanovený procentní sazbou (%) z ceny vodorovná dopravní vzdálenost do 50 m v objektech výšky přes 6 do 12 m</t>
  </si>
  <si>
    <t>1857277337</t>
  </si>
  <si>
    <t>722</t>
  </si>
  <si>
    <t>Zdravotechnika - vnitřní vodovod</t>
  </si>
  <si>
    <t>722110811</t>
  </si>
  <si>
    <t>Demontáž potrubí z litinových trub  přírubových do DN 80</t>
  </si>
  <si>
    <t>-1081658138</t>
  </si>
  <si>
    <t>722130802</t>
  </si>
  <si>
    <t>Demontáž potrubí z ocelových trubek pozinkovaných  závitových přes 25 do DN 40</t>
  </si>
  <si>
    <t>-1712402059</t>
  </si>
  <si>
    <t>722170801</t>
  </si>
  <si>
    <t>Demontáž rozvodů vody z plastů  do Ø 25 mm</t>
  </si>
  <si>
    <t>926927906</t>
  </si>
  <si>
    <t>722173000</t>
  </si>
  <si>
    <t xml:space="preserve">Ostatní nespecifikované práce a materiály </t>
  </si>
  <si>
    <t>1602742262</t>
  </si>
  <si>
    <t>722174022</t>
  </si>
  <si>
    <t>Potrubí z plastových trubek z polypropylenu PPR svařovaných polyfúzně PN 20 (SDR 6) D 20 x 3,4</t>
  </si>
  <si>
    <t>1341347372</t>
  </si>
  <si>
    <t>722174024</t>
  </si>
  <si>
    <t>Potrubí z plastových trubek z polypropylenu PPR svařovaných polyfúzně PN 20 (SDR 6) D 32 x 5,4</t>
  </si>
  <si>
    <t>1616121275</t>
  </si>
  <si>
    <t>722181221</t>
  </si>
  <si>
    <t>Ochrana potrubí  termoizolačními trubicemi z pěnového polyetylenu PE přilepenými v příčných a podélných spojích, tloušťky izolace přes 6 do 9 mm, vnitřního průměru izolace DN do 22 mm</t>
  </si>
  <si>
    <t>-545617604</t>
  </si>
  <si>
    <t>722181222</t>
  </si>
  <si>
    <t>Ochrana potrubí  termoizolačními trubicemi z pěnového polyetylenu PE přilepenými v příčných a podélných spojích, tloušťky izolace přes 6 do 9 mm, vnitřního průměru izolace DN přes 22 do 45 mm</t>
  </si>
  <si>
    <t>-1440164096</t>
  </si>
  <si>
    <t>722181812</t>
  </si>
  <si>
    <t>Demontáž plstěných pásů z trub  do Ø 50</t>
  </si>
  <si>
    <t>-1955751016</t>
  </si>
  <si>
    <t>722220121</t>
  </si>
  <si>
    <t>Armatury s jedním závitem nástěnky pro baterii G 1/2"</t>
  </si>
  <si>
    <t>pár</t>
  </si>
  <si>
    <t>-946053775</t>
  </si>
  <si>
    <t>722262302</t>
  </si>
  <si>
    <t>Vodoměry pro vodu do 40°C závitové vertikální vícevtokové mokroběžné G 5/4"x 150 mm Qn 6</t>
  </si>
  <si>
    <t>2002555162</t>
  </si>
  <si>
    <t>722290226</t>
  </si>
  <si>
    <t>Zkoušky, proplach a desinfekce vodovodního potrubí  zkoušky těsnosti vodovodního potrubí závitového do DN 50</t>
  </si>
  <si>
    <t>233798235</t>
  </si>
  <si>
    <t>722290234</t>
  </si>
  <si>
    <t>Zkoušky, proplach a desinfekce vodovodního potrubí  proplach a desinfekce vodovodního potrubí do DN 80</t>
  </si>
  <si>
    <t>2110068736</t>
  </si>
  <si>
    <t>998722202</t>
  </si>
  <si>
    <t>Přesun hmot pro vnitřní vodovod  stanovený procentní sazbou (%) z ceny vodorovná dopravní vzdálenost do 50 m v objektech výšky přes 6 do 12 m</t>
  </si>
  <si>
    <t>-926389614</t>
  </si>
  <si>
    <t>725112022</t>
  </si>
  <si>
    <t>Zařízení záchodů klozety keramické závěsné na nosné stěny s hlubokým splachováním odpad vodorovný</t>
  </si>
  <si>
    <t>855850169</t>
  </si>
  <si>
    <t>725210821</t>
  </si>
  <si>
    <t>Demontáž umyvadel  bez výtokových armatur umyvadel</t>
  </si>
  <si>
    <t>1183944354</t>
  </si>
  <si>
    <t>725210826</t>
  </si>
  <si>
    <t>Demontáž umyvadel  bez výtokových armatur umývátek</t>
  </si>
  <si>
    <t>-572955467</t>
  </si>
  <si>
    <t>725211601</t>
  </si>
  <si>
    <t>Umyvadla keramická bílá bez výtokových armatur připevněná na stěnu šrouby bez sloupu nebo krytu na sifon 500 mm</t>
  </si>
  <si>
    <t>584962121</t>
  </si>
  <si>
    <t>725211701</t>
  </si>
  <si>
    <t>Umyvadla keramická bílá bez výtokových armatur připevněná na stěnu šrouby malá (umývátka) stěnová 400 mm</t>
  </si>
  <si>
    <t>1400103894</t>
  </si>
  <si>
    <t>725220842</t>
  </si>
  <si>
    <t>Demontáž van  ocelových volně stojících</t>
  </si>
  <si>
    <t>-212743340</t>
  </si>
  <si>
    <t>725241513</t>
  </si>
  <si>
    <t>Sprchové vaničky keramické čtvercové 900x900 mm</t>
  </si>
  <si>
    <t>877353931</t>
  </si>
  <si>
    <t>725244523</t>
  </si>
  <si>
    <t>Sprchové dveře a zástěny zástěny sprchové rohové čtvercové/obdélníkové rámové se skleněnou výplní tl. 4 a 5 mm dveře posuvné dvoudílné, vstup z rohu, na vaničku 900x900 mm</t>
  </si>
  <si>
    <t>-1425425011</t>
  </si>
  <si>
    <t>725530823</t>
  </si>
  <si>
    <t>Demontáž elektrických zásobníkových ohřívačů vody  tlakových od 50 do 200 l</t>
  </si>
  <si>
    <t>1612274946</t>
  </si>
  <si>
    <t>725530831</t>
  </si>
  <si>
    <t>Demontáž elektrických zásobníkových ohřívačů vody  průtokových jakýchkoliv</t>
  </si>
  <si>
    <t>-1461182964</t>
  </si>
  <si>
    <t>725532116</t>
  </si>
  <si>
    <t>Elektrické ohřívače zásobníkové beztlakové přepadové akumulační s pojistným ventilem závěsné svislé objem nádrže (příkon) 100 l (2,0 kW)</t>
  </si>
  <si>
    <t>1448797754</t>
  </si>
  <si>
    <t>Poznámka k položce:_x000D_
Plochý ohřívač s hloubkou jen 27 cm (např. ARISTON VELIS EVO)</t>
  </si>
  <si>
    <t>725535222</t>
  </si>
  <si>
    <t>Elektrické ohřívače zásobníkové pojistné armatury bezpečnostní souprava s redukčním ventilem a výlevkou</t>
  </si>
  <si>
    <t>-636856055</t>
  </si>
  <si>
    <t>725590812</t>
  </si>
  <si>
    <t>Vnitrostaveništní přemístění vybouraných (demontovaných) hmot  zařizovacích předmětů vodorovně do 100 m v objektech výšky přes 6 do 12 m</t>
  </si>
  <si>
    <t>1742345569</t>
  </si>
  <si>
    <t>725813112</t>
  </si>
  <si>
    <t>Ventily rohové bez připojovací trubičky nebo flexi hadičky pračkové G 3/4"</t>
  </si>
  <si>
    <t>964674611</t>
  </si>
  <si>
    <t>725820801</t>
  </si>
  <si>
    <t>Demontáž baterií  nástěnných do G 3/4</t>
  </si>
  <si>
    <t>759763168</t>
  </si>
  <si>
    <t>725822613</t>
  </si>
  <si>
    <t>Baterie umyvadlové stojánkové pákové s výpustí</t>
  </si>
  <si>
    <t>1269704567</t>
  </si>
  <si>
    <t>725841312</t>
  </si>
  <si>
    <t>Baterie sprchové nástěnné pákové vč. příslušenství</t>
  </si>
  <si>
    <t>-608760518</t>
  </si>
  <si>
    <t>725861102</t>
  </si>
  <si>
    <t>Zápachové uzávěrky zařizovacích předmětů pro umyvadla DN 40</t>
  </si>
  <si>
    <t>-1098137049</t>
  </si>
  <si>
    <t>72586211R</t>
  </si>
  <si>
    <t>Zápachová uzávěrka pro ohřívač nebo kotel (přepad)</t>
  </si>
  <si>
    <t>1649697508</t>
  </si>
  <si>
    <t>725980123</t>
  </si>
  <si>
    <t>Dvířka  30/30</t>
  </si>
  <si>
    <t>-1557741613</t>
  </si>
  <si>
    <t>-1372603332</t>
  </si>
  <si>
    <t>726</t>
  </si>
  <si>
    <t>Zdravotechnika - předstěnové instalace</t>
  </si>
  <si>
    <t>726131041</t>
  </si>
  <si>
    <t>Předstěnové instalační systémy do lehkých stěn s kovovou konstrukcí pro závěsné klozety ovládání zepředu, stavební výšky 1120 mm</t>
  </si>
  <si>
    <t>546380610</t>
  </si>
  <si>
    <t>726191001</t>
  </si>
  <si>
    <t>Ostatní příslušenství instalačních systémů  zvukoizolační souprava pro WC a bidet</t>
  </si>
  <si>
    <t>406010445</t>
  </si>
  <si>
    <t>726191002</t>
  </si>
  <si>
    <t>Ostatní příslušenství instalačních systémů  souprava pro předstěnovou montáž</t>
  </si>
  <si>
    <t>1205550633</t>
  </si>
  <si>
    <t>998726212</t>
  </si>
  <si>
    <t>Přesun hmot pro instalační prefabrikáty  stanovený procentní sazbou (%) z ceny vodorovná dopravní vzdálenost do 50 m v objektech výšky přes 6 do 12 m</t>
  </si>
  <si>
    <t>-1061776401</t>
  </si>
  <si>
    <t>3.3 - Zařízení vnitřních prostor</t>
  </si>
  <si>
    <t>725311121</t>
  </si>
  <si>
    <t>Dřezy bez výtokových armatur jednoduché se zápachovou uzávěrkou nerezové s odkapávací plochou 560x480 mm a miskou</t>
  </si>
  <si>
    <t>-1656569421</t>
  </si>
  <si>
    <t>725821325</t>
  </si>
  <si>
    <t>Baterie dřezové stojánkové pákové s otáčivým ústím a délkou ramínka 220 mm</t>
  </si>
  <si>
    <t>1058405211</t>
  </si>
  <si>
    <t>766811111.1</t>
  </si>
  <si>
    <t>Dodávka a montáž kuchyňské linky rovné, spodní a horní skříňky, vč. pracovní desky, zádové desky, těsnící lišty a osvětlení pracovní desky</t>
  </si>
  <si>
    <t>898135801</t>
  </si>
  <si>
    <t>Poznámka k položce:_x000D_
Vzhled, skladba jednotlivých skříněk a odstíny budou odsouhlaseny zástupcem investora._x000D_
Korpusy skříněk vč. dvířek z LTD tl. 18 mm_x000D_
Pracovní deka tl. 38 mm</t>
  </si>
  <si>
    <t>766811144</t>
  </si>
  <si>
    <t>Montáž kuchyňských linek korpusu Příplatek k ceně za usazení vestavěných spotřebičů digestoře</t>
  </si>
  <si>
    <t>-547229773</t>
  </si>
  <si>
    <t>42958001</t>
  </si>
  <si>
    <t>odsavač par vestavěný výsuvný (digestoř) nerez, max. výkon 640 m3/hod</t>
  </si>
  <si>
    <t>-819558737</t>
  </si>
  <si>
    <t>766811141</t>
  </si>
  <si>
    <t>Montáž kuchyňských linek korpusu Příplatek k ceně za usazení vestavěných spotřebičů trouby</t>
  </si>
  <si>
    <t>-62005958</t>
  </si>
  <si>
    <t>54241402.R1</t>
  </si>
  <si>
    <t>vestavná trouba</t>
  </si>
  <si>
    <t>-765362946</t>
  </si>
  <si>
    <t>766811221</t>
  </si>
  <si>
    <t>Montáž kuchyňských linek pracovní desky Příplatek k ceně za vyřezání otvoru (včetně zaměření)</t>
  </si>
  <si>
    <t>547730631</t>
  </si>
  <si>
    <t>766811222</t>
  </si>
  <si>
    <t>Montáž kuchyňských linek pracovní desky Příplatek k ceně za usazení varné desky (včetně silikonu)</t>
  </si>
  <si>
    <t>1048887608</t>
  </si>
  <si>
    <t>54241402.R2</t>
  </si>
  <si>
    <t>indukční varná deska</t>
  </si>
  <si>
    <t>-877691623</t>
  </si>
  <si>
    <t>766811142</t>
  </si>
  <si>
    <t>Montáž kuchyňských linek korpusu Příplatek k ceně za usazení vestavěných spotřebičů myčky nádobí</t>
  </si>
  <si>
    <t>-1076971941</t>
  </si>
  <si>
    <t>54241402.R3</t>
  </si>
  <si>
    <t>vestavná myčka nádobí, 12 souprav, š 600mm</t>
  </si>
  <si>
    <t>-159940981</t>
  </si>
  <si>
    <t>766811223</t>
  </si>
  <si>
    <t>Montáž kuchyňských linek pracovní desky Příplatek k ceně za usazení dřezu (včetně silikonu)</t>
  </si>
  <si>
    <t>1548363830</t>
  </si>
  <si>
    <t>766812840</t>
  </si>
  <si>
    <t>Demontáž kuchyňských linek  dřevěných nebo kovových včetně skříněk uchycených na stěně, délky přes 1800 do 2100 mm</t>
  </si>
  <si>
    <t>-1331733342</t>
  </si>
  <si>
    <t>3.4 - Elektroinstalace</t>
  </si>
  <si>
    <t>Karel Zamrazil</t>
  </si>
  <si>
    <t>D1 - Dodávky</t>
  </si>
  <si>
    <t xml:space="preserve">    D2 - ROZVODNICE BYTU</t>
  </si>
  <si>
    <t xml:space="preserve">    D3 - JISTIČE MODULOVÉ NA DIN LIŠTU</t>
  </si>
  <si>
    <t xml:space="preserve">    D4 - JISTIČE S PROUD. CHRÁNIČEM MODULOVÉ NA DIN LIŠTU</t>
  </si>
  <si>
    <t xml:space="preserve">    D5 - STYKAČE MODULOVÉ NA DIN LIŠTU</t>
  </si>
  <si>
    <t>D6 - Montážní materiál a práce</t>
  </si>
  <si>
    <t xml:space="preserve">    D7 - LED SVÍTIDLA, PŘÍSLUŠENSTVÍ</t>
  </si>
  <si>
    <t xml:space="preserve">    D8 - KABEL SILOVÝ,IZOLACE PVC</t>
  </si>
  <si>
    <t xml:space="preserve">    D9 - VODIČ JEDNOŽILOVÝ  (CY)</t>
  </si>
  <si>
    <t xml:space="preserve">    D10 - KRABICE, LIŠTY, TRUBKY, PŘÍSLUŠENSTVÍ</t>
  </si>
  <si>
    <t xml:space="preserve">    D11 - PŘÍSTROJE SPÍNAČŮ A PŘEPÍNAČŮ pro Tango</t>
  </si>
  <si>
    <t xml:space="preserve">    D12 - KRYT SPÍNAČE, TANGO</t>
  </si>
  <si>
    <t xml:space="preserve">    D13 - RÁMEČEK, TANGO</t>
  </si>
  <si>
    <t xml:space="preserve">    D14 - ZÁSUVKA NN, TANGO</t>
  </si>
  <si>
    <t xml:space="preserve">    D15 - SPÍNAČ, PŘEPÍNAČ, PRAKTIK IP44 (plast)</t>
  </si>
  <si>
    <t xml:space="preserve">    D16 - ZÁSUVKA NN, PRAKTIK IP44 (plast)</t>
  </si>
  <si>
    <t xml:space="preserve">    D17 - ZÁSUVKA PRŮMYSLOVÁ, IP44, IP67</t>
  </si>
  <si>
    <t xml:space="preserve">    D18 - Ukončení vodičů zapojením v rozváděči nebo na přístroji</t>
  </si>
  <si>
    <t xml:space="preserve">    D19 - SÁLAVÝ PANEL NA STROP</t>
  </si>
  <si>
    <t xml:space="preserve">    D20 - NÁSTĚNNÉ KONVEKTORY</t>
  </si>
  <si>
    <t xml:space="preserve">    D21 - HODINOVE ZUCTOVACI SAZBY</t>
  </si>
  <si>
    <t xml:space="preserve">    D22 - SPOLUPRACE SE ZÁSTUPCI SŽ - SEE</t>
  </si>
  <si>
    <t xml:space="preserve">    D23 - KOORDINACE POSTUPU PRACI</t>
  </si>
  <si>
    <t xml:space="preserve">    D24 - PROVEDENI REVIZNICH ZKOUSEK</t>
  </si>
  <si>
    <t xml:space="preserve">    D25 - DLE CSN 331500</t>
  </si>
  <si>
    <t>D26 - Zednické práce</t>
  </si>
  <si>
    <t xml:space="preserve">    D27 - ZHOTOVENÍ OTVORU VE ZDIVU CIHELNÉM do prům. 60mm</t>
  </si>
  <si>
    <t xml:space="preserve">    D28 - VYKROUŽENÍ KAPES VE ZDIVU CIHELNÉM</t>
  </si>
  <si>
    <t xml:space="preserve">    D29 - VYSEKANI RYH VE ZDIVU</t>
  </si>
  <si>
    <t xml:space="preserve">    D30 - VYSEKANI RYH V OMÍTCE STROPU</t>
  </si>
  <si>
    <t xml:space="preserve">    D31 - VYSEKÁNÍ KAPSY VE ZDIVU</t>
  </si>
  <si>
    <t xml:space="preserve">    D32 - DATOVÉ ROZVODY</t>
  </si>
  <si>
    <t xml:space="preserve">    D33 - ANTÉNNÍ ROZVODY</t>
  </si>
  <si>
    <t xml:space="preserve">    742 - Elektroinstalace - slaboproud</t>
  </si>
  <si>
    <t>D1</t>
  </si>
  <si>
    <t>Dodávky</t>
  </si>
  <si>
    <t>D2</t>
  </si>
  <si>
    <t>ROZVODNICE BYTU</t>
  </si>
  <si>
    <t>Pol1</t>
  </si>
  <si>
    <t>Konstrukce instalační 2-12, plastové panely, 84mod., š.586 x v.641mm</t>
  </si>
  <si>
    <t>ks</t>
  </si>
  <si>
    <t>-679900953</t>
  </si>
  <si>
    <t>Pol2</t>
  </si>
  <si>
    <t>Zapuštěný rám s dveřmi S3 2U-12</t>
  </si>
  <si>
    <t>1659802447</t>
  </si>
  <si>
    <t>Pol3</t>
  </si>
  <si>
    <t>Vypínač 3P, 40A na DIN lištu</t>
  </si>
  <si>
    <t>807170002</t>
  </si>
  <si>
    <t>D3</t>
  </si>
  <si>
    <t>JISTIČE MODULOVÉ NA DIN LIŠTU</t>
  </si>
  <si>
    <t>Pol4</t>
  </si>
  <si>
    <t>Jistič modulární B6/1, 6kA</t>
  </si>
  <si>
    <t>1676691862</t>
  </si>
  <si>
    <t>Pol5</t>
  </si>
  <si>
    <t>Jistič modulární B10/1, 6kA</t>
  </si>
  <si>
    <t>1520085774</t>
  </si>
  <si>
    <t>D4</t>
  </si>
  <si>
    <t>JISTIČE S PROUD. CHRÁNIČEM MODULOVÉ NA DIN LIŠTU</t>
  </si>
  <si>
    <t>Pol6</t>
  </si>
  <si>
    <t>Jistič s proud.chráničem 1+N, 6kA, B10A, 30mA, Typ A</t>
  </si>
  <si>
    <t>-1883072738</t>
  </si>
  <si>
    <t>Pol7</t>
  </si>
  <si>
    <t>Jistič s proud.chráničem 1+N, 6kA, B16A, 30mA</t>
  </si>
  <si>
    <t>-783424961</t>
  </si>
  <si>
    <t>Pol8</t>
  </si>
  <si>
    <t>Jistič s proudovým chráničem 10 kA, 3P, B16A, 30 mA</t>
  </si>
  <si>
    <t>1362977981</t>
  </si>
  <si>
    <t>D5</t>
  </si>
  <si>
    <t>STYKAČE MODULOVÉ NA DIN LIŠTU</t>
  </si>
  <si>
    <t>Pol9</t>
  </si>
  <si>
    <t>BZ326471-- Stykač modulový 20A, 230VAC, 1Z, 1 modul</t>
  </si>
  <si>
    <t>-1614372956</t>
  </si>
  <si>
    <t>D6</t>
  </si>
  <si>
    <t>Montážní materiál a práce</t>
  </si>
  <si>
    <t>D7</t>
  </si>
  <si>
    <t>LED SVÍTIDLA, PŘÍSLUŠENSTVÍ</t>
  </si>
  <si>
    <t>Pol10</t>
  </si>
  <si>
    <t>K - LED svítidlo nástěnné kulaté, 24W, IP44, 1800lm</t>
  </si>
  <si>
    <t>1511063579</t>
  </si>
  <si>
    <t>D8</t>
  </si>
  <si>
    <t>KABEL SILOVÝ,IZOLACE PVC</t>
  </si>
  <si>
    <t>Pol11</t>
  </si>
  <si>
    <t>CYKY-O 3x1.5</t>
  </si>
  <si>
    <t>-328137965</t>
  </si>
  <si>
    <t>Pol42</t>
  </si>
  <si>
    <t>CYKY-J 3x1.5</t>
  </si>
  <si>
    <t>1608456542</t>
  </si>
  <si>
    <t>Pol43</t>
  </si>
  <si>
    <t>CYKY-J 3x2.5</t>
  </si>
  <si>
    <t>2015527382</t>
  </si>
  <si>
    <t>Pol117</t>
  </si>
  <si>
    <t>CYKY-J 5x2.5</t>
  </si>
  <si>
    <t>1335882980</t>
  </si>
  <si>
    <t>D9</t>
  </si>
  <si>
    <t>VODIČ JEDNOŽILOVÝ  (CY)</t>
  </si>
  <si>
    <t>Pol12</t>
  </si>
  <si>
    <t>H07V-U 4 černý</t>
  </si>
  <si>
    <t>1588027881</t>
  </si>
  <si>
    <t>Pol13</t>
  </si>
  <si>
    <t>H07V-U 4 hnědý</t>
  </si>
  <si>
    <t>1334819879</t>
  </si>
  <si>
    <t>Pol14</t>
  </si>
  <si>
    <t>H07V-U 4 šedý</t>
  </si>
  <si>
    <t>-321879303</t>
  </si>
  <si>
    <t>Pol15</t>
  </si>
  <si>
    <t>H07V-U 4 modrý</t>
  </si>
  <si>
    <t>1443941568</t>
  </si>
  <si>
    <t>Pol16</t>
  </si>
  <si>
    <t>H07V-U 4 zel./žl.</t>
  </si>
  <si>
    <t>516852574</t>
  </si>
  <si>
    <t>D10</t>
  </si>
  <si>
    <t>KRABICE, LIŠTY, TRUBKY, PŘÍSLUŠENSTVÍ</t>
  </si>
  <si>
    <t>Pol55</t>
  </si>
  <si>
    <t>KPR 68_KA krabice univezální</t>
  </si>
  <si>
    <t>-1551591617</t>
  </si>
  <si>
    <t>Pol17</t>
  </si>
  <si>
    <t>KU 68-1903_KA krabice odbočná s věnečkem</t>
  </si>
  <si>
    <t>-1720903378</t>
  </si>
  <si>
    <t>Pol57</t>
  </si>
  <si>
    <t>8135_KA krabice odbočná, IP 54</t>
  </si>
  <si>
    <t>1664506498</t>
  </si>
  <si>
    <t>Pol18</t>
  </si>
  <si>
    <t>HM 8/1_XX HMOŽDINKA 8/1</t>
  </si>
  <si>
    <t>-105010105</t>
  </si>
  <si>
    <t>Pol132</t>
  </si>
  <si>
    <t>Vruty univerzální 5x45 ZHH TX20 zinek, závit částečný</t>
  </si>
  <si>
    <t>-221927176</t>
  </si>
  <si>
    <t>D11</t>
  </si>
  <si>
    <t>PŘÍSTROJE SPÍNAČŮ A PŘEPÍNAČŮ pro Tango</t>
  </si>
  <si>
    <t>Pol61</t>
  </si>
  <si>
    <t>3559-A01345 Přístroj spínače jednopólového; řazení 1</t>
  </si>
  <si>
    <t>-1677526954</t>
  </si>
  <si>
    <t>Pol19</t>
  </si>
  <si>
    <t>3558-A06340 Přístroj přepínače střídavého; řazení 6, 6So (1, 1So)</t>
  </si>
  <si>
    <t>-225040210</t>
  </si>
  <si>
    <t>Pol20</t>
  </si>
  <si>
    <t>3558-A07340 Přístroj přepínače křížového; řazení 7, 7So</t>
  </si>
  <si>
    <t>758057714</t>
  </si>
  <si>
    <t>D12</t>
  </si>
  <si>
    <t>KRYT SPÍNAČE, TANGO</t>
  </si>
  <si>
    <t>Pol63</t>
  </si>
  <si>
    <t>3559-A01345 Kryt spínače kolébkového</t>
  </si>
  <si>
    <t>451494697</t>
  </si>
  <si>
    <t>Pol21</t>
  </si>
  <si>
    <t>3559-A05345 Kryt spínače kolébkového, dělený</t>
  </si>
  <si>
    <t>1265610659</t>
  </si>
  <si>
    <t>D13</t>
  </si>
  <si>
    <t>RÁMEČEK, TANGO</t>
  </si>
  <si>
    <t>Pol65</t>
  </si>
  <si>
    <t>3901A-B10 Rámeček pro elektroinstalační přístroje, jednonásobný</t>
  </si>
  <si>
    <t>1132860517</t>
  </si>
  <si>
    <t>D14</t>
  </si>
  <si>
    <t>ZÁSUVKA NN, TANGO</t>
  </si>
  <si>
    <t>Pol22</t>
  </si>
  <si>
    <t>5519A-A02357 Zásuvka jednonásobná</t>
  </si>
  <si>
    <t>-282281573</t>
  </si>
  <si>
    <t>Pol134</t>
  </si>
  <si>
    <t>5513A-C02357 Zásuvka dvojnásobná, s natočenou dutinou</t>
  </si>
  <si>
    <t>-1171196741</t>
  </si>
  <si>
    <t>D15</t>
  </si>
  <si>
    <t>SPÍNAČ, PŘEPÍNAČ, PRAKTIK IP44 (plast)</t>
  </si>
  <si>
    <t>Pol23</t>
  </si>
  <si>
    <t>3553-01929 B Spínač jednopólový IP44; řazení 1</t>
  </si>
  <si>
    <t>679032668</t>
  </si>
  <si>
    <t>D16</t>
  </si>
  <si>
    <t>ZÁSUVKA NN, PRAKTIK IP44 (plast)</t>
  </si>
  <si>
    <t>Pol24</t>
  </si>
  <si>
    <t>5518-2929 B Zásuvka jednonásobná IP44, s víčkem; řazení 2P+PE</t>
  </si>
  <si>
    <t>1981061625</t>
  </si>
  <si>
    <t>D17</t>
  </si>
  <si>
    <t>ZÁSUVKA PRŮMYSLOVÁ, IP44, IP67</t>
  </si>
  <si>
    <t>Pol25</t>
  </si>
  <si>
    <t>416RS6 Zásuvka průmyslová, nástěnná montáž; řazení 3P+N+PE; b. IP44, 16 A</t>
  </si>
  <si>
    <t>992251880</t>
  </si>
  <si>
    <t>D18</t>
  </si>
  <si>
    <t>Ukončení vodičů zapojením v rozváděči nebo na přístroji</t>
  </si>
  <si>
    <t>Pol68</t>
  </si>
  <si>
    <t>- vodiče do 6 mm2</t>
  </si>
  <si>
    <t>-264196836</t>
  </si>
  <si>
    <t>D19</t>
  </si>
  <si>
    <t>SÁLAVÝ PANEL NA STROP</t>
  </si>
  <si>
    <t>Pol26</t>
  </si>
  <si>
    <t>11V5401154 Sálavý topný panel - 300 W</t>
  </si>
  <si>
    <t>282804999</t>
  </si>
  <si>
    <t>D20</t>
  </si>
  <si>
    <t>NÁSTĚNNÉ KONVEKTORY</t>
  </si>
  <si>
    <t>Pol27</t>
  </si>
  <si>
    <t>22V5412174 Nástěnný konvektor 500W/230V</t>
  </si>
  <si>
    <t>-546296722</t>
  </si>
  <si>
    <t>Pol28</t>
  </si>
  <si>
    <t>22V5412176 Nástěnný konvektor 1000W/230V</t>
  </si>
  <si>
    <t>942650805</t>
  </si>
  <si>
    <t>Pol29</t>
  </si>
  <si>
    <t>22V5412180 Nástěnný konvektor 2000W/230V</t>
  </si>
  <si>
    <t>250487713</t>
  </si>
  <si>
    <t>Pol135</t>
  </si>
  <si>
    <t>Demontáž vnitřních svítidel vč. likvidace</t>
  </si>
  <si>
    <t>268124436</t>
  </si>
  <si>
    <t>Pol30</t>
  </si>
  <si>
    <t>Demontaz vnitřních prvků (vypínače, zásuvky apod.) vč. likvidace</t>
  </si>
  <si>
    <t>1037691724</t>
  </si>
  <si>
    <t>D21</t>
  </si>
  <si>
    <t>HODINOVE ZUCTOVACI SAZBY</t>
  </si>
  <si>
    <t>Pol75</t>
  </si>
  <si>
    <t>Zabezpeceni pracoviste</t>
  </si>
  <si>
    <t>hod</t>
  </si>
  <si>
    <t>-59649192</t>
  </si>
  <si>
    <t>Pol31</t>
  </si>
  <si>
    <t>Napojeni nové rozvodnice na stavajici přívod</t>
  </si>
  <si>
    <t>-90178966</t>
  </si>
  <si>
    <t>Pol77</t>
  </si>
  <si>
    <t>Zkusebni provoz</t>
  </si>
  <si>
    <t>870243017</t>
  </si>
  <si>
    <t>D22</t>
  </si>
  <si>
    <t>SPOLUPRACE SE ZÁSTUPCI SŽ - SEE</t>
  </si>
  <si>
    <t>Pol79</t>
  </si>
  <si>
    <t>při zapojovani a zkouskach</t>
  </si>
  <si>
    <t>1845043966</t>
  </si>
  <si>
    <t>D23</t>
  </si>
  <si>
    <t>KOORDINACE POSTUPU PRACI</t>
  </si>
  <si>
    <t>Pol80</t>
  </si>
  <si>
    <t>S ostatnimi profesemi</t>
  </si>
  <si>
    <t>10769860</t>
  </si>
  <si>
    <t>D24</t>
  </si>
  <si>
    <t>PROVEDENI REVIZNICH ZKOUSEK</t>
  </si>
  <si>
    <t>D25</t>
  </si>
  <si>
    <t>DLE CSN 331500</t>
  </si>
  <si>
    <t>Pol32</t>
  </si>
  <si>
    <t>Revizni technik - výchozí revize dle vyhl. č.100/1995Sb.</t>
  </si>
  <si>
    <t>1309889576</t>
  </si>
  <si>
    <t>Pol82</t>
  </si>
  <si>
    <t>Spoluprace s reviz.technikem</t>
  </si>
  <si>
    <t>-509740587</t>
  </si>
  <si>
    <t>D26</t>
  </si>
  <si>
    <t>Zednické práce</t>
  </si>
  <si>
    <t>D27</t>
  </si>
  <si>
    <t>ZHOTOVENÍ OTVORU VE ZDIVU CIHELNÉM do prům. 60mm</t>
  </si>
  <si>
    <t>Pol105</t>
  </si>
  <si>
    <t>Stena do 300mm</t>
  </si>
  <si>
    <t>-1945507437</t>
  </si>
  <si>
    <t>Pol106</t>
  </si>
  <si>
    <t>Stena do 450mm</t>
  </si>
  <si>
    <t>-686606331</t>
  </si>
  <si>
    <t>D28</t>
  </si>
  <si>
    <t>VYKROUŽENÍ KAPES VE ZDIVU CIHELNÉM</t>
  </si>
  <si>
    <t>Pol107</t>
  </si>
  <si>
    <t>Kapsa pro krabice do prům. 10cm</t>
  </si>
  <si>
    <t>1748179005</t>
  </si>
  <si>
    <t>D29</t>
  </si>
  <si>
    <t>VYSEKANI RYH VE ZDIVU</t>
  </si>
  <si>
    <t>Pol108</t>
  </si>
  <si>
    <t>Rýha do š. 70mm a hl. 50mm</t>
  </si>
  <si>
    <t>-900418049</t>
  </si>
  <si>
    <t>D30</t>
  </si>
  <si>
    <t>VYSEKANI RYH V OMÍTCE STROPU</t>
  </si>
  <si>
    <t>Pol33</t>
  </si>
  <si>
    <t>Sire do 50 mm</t>
  </si>
  <si>
    <t>-119202714</t>
  </si>
  <si>
    <t>D31</t>
  </si>
  <si>
    <t>VYSEKÁNÍ KAPSY VE ZDIVU</t>
  </si>
  <si>
    <t>Pol34</t>
  </si>
  <si>
    <t>Kapsa pro nové rozvodnice</t>
  </si>
  <si>
    <t>-54825309</t>
  </si>
  <si>
    <t>D32</t>
  </si>
  <si>
    <t>DATOVÉ ROZVODY</t>
  </si>
  <si>
    <t>Pol100</t>
  </si>
  <si>
    <t>Datová zásuvka TANGO</t>
  </si>
  <si>
    <t>-362222086</t>
  </si>
  <si>
    <t>Poznámka k položce:_x000D_
Dodávka a montáž datové zásuvky, která bude umístěná v obývacím pokoji._x000D_
Vč. chráničky a prostupů.</t>
  </si>
  <si>
    <t>D33</t>
  </si>
  <si>
    <t>ANTÉNNÍ ROZVODY</t>
  </si>
  <si>
    <t>Pol101</t>
  </si>
  <si>
    <t>Anténní zásuvka TANGO</t>
  </si>
  <si>
    <t>188133486</t>
  </si>
  <si>
    <t>Poznámka k položce:_x000D_
Dodávka a montáž anténní zásuvky, která bude umístěná v obývacím pokoji._x000D_
Vč. chráničky a prostupů.</t>
  </si>
  <si>
    <t>Elektroinstalace - slaboproud</t>
  </si>
  <si>
    <t>742210421.R1</t>
  </si>
  <si>
    <t>Montáž detektoru EPS</t>
  </si>
  <si>
    <t>284510156</t>
  </si>
  <si>
    <t>59081437.R1</t>
  </si>
  <si>
    <t>detektor kouře</t>
  </si>
  <si>
    <t>1469661618</t>
  </si>
  <si>
    <t>742210521</t>
  </si>
  <si>
    <t>Zkoušky a revize EPS revize výchozí systému EPS na jeden detektor</t>
  </si>
  <si>
    <t>849676359</t>
  </si>
  <si>
    <t>SO.04 - Oprava provozních prostor</t>
  </si>
  <si>
    <t>22-M - Montáže technologických zařízení pro dopravní stavby</t>
  </si>
  <si>
    <t>611311131</t>
  </si>
  <si>
    <t>Potažení vnitřních ploch vápenným štukem tloušťky do 3 mm vodorovných konstrukcí stropů rovných</t>
  </si>
  <si>
    <t>892072643</t>
  </si>
  <si>
    <t>OP02</t>
  </si>
  <si>
    <t>5*2,6</t>
  </si>
  <si>
    <t>Potažení vnitřních stěn vápenným štukem tloušťky do 3 mm ručně</t>
  </si>
  <si>
    <t>286984496</t>
  </si>
  <si>
    <t>(2,6+5)*2*3</t>
  </si>
  <si>
    <t>612325411</t>
  </si>
  <si>
    <t>Oprava vápenocementové omítky vnitřních ploch hladké, tloušťky do 20 mm stěn, v rozsahu opravované plochy do 10%</t>
  </si>
  <si>
    <t>-1719682635</t>
  </si>
  <si>
    <t>Lešení pomocné pro objekty pozemních staveb s lešeňovou podlahou v do 1,9 m zatížení do 150 kg/m2</t>
  </si>
  <si>
    <t>701391672</t>
  </si>
  <si>
    <t>3,9*6"OP01"</t>
  </si>
  <si>
    <t>2,6*5"OP02"</t>
  </si>
  <si>
    <t>3*2,7"OP03A"</t>
  </si>
  <si>
    <t>2,8*2,3"OP03B+C"</t>
  </si>
  <si>
    <t>3,4*6"OP04</t>
  </si>
  <si>
    <t>Vyčištění budov bytové a občanské výstavby při výšce podlaží do 4 m</t>
  </si>
  <si>
    <t>1591385685</t>
  </si>
  <si>
    <t>978013121</t>
  </si>
  <si>
    <t>Otlučení vápenných nebo vápenocementových omítek vnitřních ploch stěn s vyškrabáním spar, s očištěním zdiva, v rozsahu přes 5 do 10 %</t>
  </si>
  <si>
    <t>856059122</t>
  </si>
  <si>
    <t>97805954R</t>
  </si>
  <si>
    <t>Stavební přípomoce pro elektroinstalaci kompletní vč. zapravení a povrchové úpravy</t>
  </si>
  <si>
    <t>1969407538</t>
  </si>
  <si>
    <t>97805954R2.1</t>
  </si>
  <si>
    <t>Demontáž a zpětná montáž příp. přemístění garnýží, nástěnek, klaprámů, cedulí a ost. doplňkových kcí pro provedení prací</t>
  </si>
  <si>
    <t>1740759456</t>
  </si>
  <si>
    <t>997013213</t>
  </si>
  <si>
    <t>Vnitrostaveništní doprava suti a vybouraných hmot  vodorovně do 50 m svisle ručně pro budovy a haly výšky přes 9 do 12 m</t>
  </si>
  <si>
    <t>-471743082</t>
  </si>
  <si>
    <t>-95876223</t>
  </si>
  <si>
    <t>1358555965</t>
  </si>
  <si>
    <t>1,125*19 "Přepočtené koeficientem množství</t>
  </si>
  <si>
    <t>-1437115445</t>
  </si>
  <si>
    <t>743919485</t>
  </si>
  <si>
    <t>987747511</t>
  </si>
  <si>
    <t>-1120528333</t>
  </si>
  <si>
    <t>-399838101</t>
  </si>
  <si>
    <t>-1945469582</t>
  </si>
  <si>
    <t>870508201</t>
  </si>
  <si>
    <t>1824008530</t>
  </si>
  <si>
    <t>-1144284029</t>
  </si>
  <si>
    <t>(1,65*1,4)*7</t>
  </si>
  <si>
    <t>(1*2,4)*3</t>
  </si>
  <si>
    <t>-1970378025</t>
  </si>
  <si>
    <t>1130070035</t>
  </si>
  <si>
    <t>OP01</t>
  </si>
  <si>
    <t>(3,9+6)*2*3</t>
  </si>
  <si>
    <t>3,9*6</t>
  </si>
  <si>
    <t>2,6*5</t>
  </si>
  <si>
    <t>OP03</t>
  </si>
  <si>
    <t>(3+5)*2*3</t>
  </si>
  <si>
    <t>3*5</t>
  </si>
  <si>
    <t>OP04</t>
  </si>
  <si>
    <t>(3,4+6)*2*3</t>
  </si>
  <si>
    <t>3,4*6</t>
  </si>
  <si>
    <t>Montáže technologických zařízení pro dopravní stavby</t>
  </si>
  <si>
    <t>220322000.2</t>
  </si>
  <si>
    <t>Prověření funkčnosti a využitelnosti slaboproudých vedení v lištách a jejich případné zrušení</t>
  </si>
  <si>
    <t>-331818040</t>
  </si>
  <si>
    <t>SO.05 - Oprava elektroinstalace provozních prostor a hromosvodu</t>
  </si>
  <si>
    <t>D1 - Montážní materiál a práce - začátek</t>
  </si>
  <si>
    <t xml:space="preserve">    D2 - LED SVÍTIDLA, PŘÍSLUŠENSTVÍ</t>
  </si>
  <si>
    <t xml:space="preserve">    D3 - SPÍNÁNÍ VENKOVNÍHO OSVĚTLENÍ - CELEK</t>
  </si>
  <si>
    <t xml:space="preserve">    D4 - PROUDOVÉ CHRÁNIČE S NADPROUDOVOU OCHRANOU</t>
  </si>
  <si>
    <t xml:space="preserve">    D5 - KABEL SILOVÝ,IZOLACE PVC</t>
  </si>
  <si>
    <t xml:space="preserve">    D6 - VODIČ JEDNOŽILOVÝ (CY), IZOLACE PVC</t>
  </si>
  <si>
    <t xml:space="preserve">    D7 - KRABICE, LIŠTY, TRUBKY, PŘÍSLUŠENSTVÍ</t>
  </si>
  <si>
    <t xml:space="preserve">    D8 - ROZVODNICE ZAPUŠTĚNÉ</t>
  </si>
  <si>
    <t xml:space="preserve">    D9 - PŘÍSTROJE SPÍNAČŮ A PŘEPÍNAČŮ pro Tango</t>
  </si>
  <si>
    <t xml:space="preserve">    D10 - KRYT SPÍNAČE, TANGO</t>
  </si>
  <si>
    <t xml:space="preserve">    D11 - RÁMEČEK, TANGO</t>
  </si>
  <si>
    <t xml:space="preserve">    D12 - ZÁSUVKA NN, TANGO</t>
  </si>
  <si>
    <t xml:space="preserve">    D13 - Ukončení vodičů zapojením v rozváděči nebo na přístroji</t>
  </si>
  <si>
    <t xml:space="preserve">    D14 - HODINOVE ZUCTOVACI SAZBY</t>
  </si>
  <si>
    <t xml:space="preserve">    D15 - SPOLUPRACE SE ZÁSTUPCI SŽ - SEE</t>
  </si>
  <si>
    <t xml:space="preserve">    D16 - KOORDINACE POSTUPU PRACI</t>
  </si>
  <si>
    <t xml:space="preserve">    D17 - PROVEDENI REVIZNICH ZKOUSEK</t>
  </si>
  <si>
    <t xml:space="preserve">    D18 - DLE CSN 331500</t>
  </si>
  <si>
    <t>D19 - Hromosvod - začátek</t>
  </si>
  <si>
    <t xml:space="preserve">    D20 - UZEMŇOVACÍ VEDENÍ</t>
  </si>
  <si>
    <t xml:space="preserve">    D21 - ZEMNIČE, PŘÍSLUŠENSTVÍ</t>
  </si>
  <si>
    <t xml:space="preserve">    D22 - OCHRANNÝ ÚHELNÍK A DRŽÁKY</t>
  </si>
  <si>
    <t xml:space="preserve">    D23 - SVORKA HROMOSVODNÍ, UZEMŇOVACÍ, ZKUŠEBNÍ</t>
  </si>
  <si>
    <t xml:space="preserve">    D24 - JÍMACÍ TYČ A OCHRANNÁ TRUBKA</t>
  </si>
  <si>
    <t xml:space="preserve">    D25 - MONTÁŽ HROMOSVODOVÉHO VEDENÍ - podpěr</t>
  </si>
  <si>
    <t xml:space="preserve">    D26 - ANTIKOROZNÍ OCHRANA SPOJŮ V ZEMI</t>
  </si>
  <si>
    <t>D27 - Zednické práce - začátek</t>
  </si>
  <si>
    <t xml:space="preserve">    D28 - ZHOTOVENÍ OTVORU VE ZDIVU CIHELNÉM do prům. 60mm</t>
  </si>
  <si>
    <t xml:space="preserve">    D29 - VYKROUŽENÍ KAPES VE ZDIVU CIHELNÉM</t>
  </si>
  <si>
    <t xml:space="preserve">    D30 - VYSEKANI RYH VE ZDIVU</t>
  </si>
  <si>
    <t>D31 - Zemní práce - začátek</t>
  </si>
  <si>
    <t xml:space="preserve">    D32 - ZŘÍZENÍ LOŽE PRO ZEMNÍCÍ PÁSEK</t>
  </si>
  <si>
    <t xml:space="preserve">    D33 - FOLIE VÝSTRAŽNÁ Z PVC</t>
  </si>
  <si>
    <t>Montážní materiál a práce - začátek</t>
  </si>
  <si>
    <t>Pol113</t>
  </si>
  <si>
    <t>N - LED nouzové svítidlo 1W, 3hod, IP65</t>
  </si>
  <si>
    <t>893925108</t>
  </si>
  <si>
    <t>Pol114</t>
  </si>
  <si>
    <t>E - LED svítidlo průmyslové přisazené / závěsné, 40W, ND, IP65, 5500lm</t>
  </si>
  <si>
    <t>617402333</t>
  </si>
  <si>
    <t>SPÍNÁNÍ VENKOVNÍHO OSVĚTLENÍ - CELEK</t>
  </si>
  <si>
    <t>Pol115</t>
  </si>
  <si>
    <t>Úprava stávající rozvodnice dálkového ovládání osvětlení</t>
  </si>
  <si>
    <t>-797400199</t>
  </si>
  <si>
    <t>PROUDOVÉ CHRÁNIČE S NADPROUDOVOU OCHRANOU</t>
  </si>
  <si>
    <t>Pol116</t>
  </si>
  <si>
    <t>Proud.chr. s nadpr.ochr. char. B; 1+N; 6 kA; 0,03 A; In=10 A</t>
  </si>
  <si>
    <t>1146167975</t>
  </si>
  <si>
    <t>1740932879</t>
  </si>
  <si>
    <t>-414423881</t>
  </si>
  <si>
    <t>1756020880</t>
  </si>
  <si>
    <t>VODIČ JEDNOŽILOVÝ (CY), IZOLACE PVC</t>
  </si>
  <si>
    <t>Pol118</t>
  </si>
  <si>
    <t>H07V-R 4 černý</t>
  </si>
  <si>
    <t>-1254714343</t>
  </si>
  <si>
    <t>Pol119</t>
  </si>
  <si>
    <t>H07V-R 4 hnědý</t>
  </si>
  <si>
    <t>198264246</t>
  </si>
  <si>
    <t>Pol120</t>
  </si>
  <si>
    <t>H07V-R 4 šedý</t>
  </si>
  <si>
    <t>-19420675</t>
  </si>
  <si>
    <t>Pol121</t>
  </si>
  <si>
    <t>H07V-R 4 modrý</t>
  </si>
  <si>
    <t>117563537</t>
  </si>
  <si>
    <t>Pol122</t>
  </si>
  <si>
    <t>H07V-R 6 černý</t>
  </si>
  <si>
    <t>1948617775</t>
  </si>
  <si>
    <t>Pol123</t>
  </si>
  <si>
    <t>H07V-R 6 hnědý</t>
  </si>
  <si>
    <t>-724789552</t>
  </si>
  <si>
    <t>Pol124</t>
  </si>
  <si>
    <t>H07V-R 6 šedý</t>
  </si>
  <si>
    <t>516763207</t>
  </si>
  <si>
    <t>Pol125</t>
  </si>
  <si>
    <t>H07V-R 6 modrý</t>
  </si>
  <si>
    <t>1404320236</t>
  </si>
  <si>
    <t>Pol126</t>
  </si>
  <si>
    <t>H07V-R 4 zel./žl.</t>
  </si>
  <si>
    <t>1447306410</t>
  </si>
  <si>
    <t>Pol127</t>
  </si>
  <si>
    <t>H07V-R 6 zel./žl.</t>
  </si>
  <si>
    <t>-128368231</t>
  </si>
  <si>
    <t>Pol128</t>
  </si>
  <si>
    <t>H07V-R 10 zel./žl.</t>
  </si>
  <si>
    <t>816407950</t>
  </si>
  <si>
    <t>Pol129</t>
  </si>
  <si>
    <t>H07V-R 25 zel./žl.</t>
  </si>
  <si>
    <t>-839826633</t>
  </si>
  <si>
    <t>-1545390742</t>
  </si>
  <si>
    <t>87041702</t>
  </si>
  <si>
    <t>Pol130</t>
  </si>
  <si>
    <t>1520_KC Trubka tuhá, délka 2 m</t>
  </si>
  <si>
    <t>-1658647546</t>
  </si>
  <si>
    <t>Pol131</t>
  </si>
  <si>
    <t>5320_KB Příchytky trubek 1520</t>
  </si>
  <si>
    <t>236904805</t>
  </si>
  <si>
    <t>-1889254882</t>
  </si>
  <si>
    <t>ROZVODNICE ZAPUŠTĚNÉ</t>
  </si>
  <si>
    <t>Pol133</t>
  </si>
  <si>
    <t>Přípojnice hlavního pospojení, vč. krabice K9502</t>
  </si>
  <si>
    <t>1082703996</t>
  </si>
  <si>
    <t>2101368853</t>
  </si>
  <si>
    <t>-52968237</t>
  </si>
  <si>
    <t>-5099344</t>
  </si>
  <si>
    <t>2010286677</t>
  </si>
  <si>
    <t>-600762171</t>
  </si>
  <si>
    <t>Pol70</t>
  </si>
  <si>
    <t>Demontáž stáv. svítidel na fasádě vč. likvidace</t>
  </si>
  <si>
    <t>-1133945676</t>
  </si>
  <si>
    <t>Pol71</t>
  </si>
  <si>
    <t>Demontáž nefunkčních prvků na fasádě vč. likvidace</t>
  </si>
  <si>
    <t>-797252363</t>
  </si>
  <si>
    <t>2111010996</t>
  </si>
  <si>
    <t>Pol136</t>
  </si>
  <si>
    <t>515577109</t>
  </si>
  <si>
    <t>1661532102</t>
  </si>
  <si>
    <t>Pol76</t>
  </si>
  <si>
    <t>Napojeni nových rozvodů na stavajici zarizeni</t>
  </si>
  <si>
    <t>1475843750</t>
  </si>
  <si>
    <t>Pol137</t>
  </si>
  <si>
    <t>Uprava stavajicích rozvodů</t>
  </si>
  <si>
    <t>-2018055013</t>
  </si>
  <si>
    <t>1385160452</t>
  </si>
  <si>
    <t>Pol78</t>
  </si>
  <si>
    <t>Zauceni obsluhy</t>
  </si>
  <si>
    <t>-190565610</t>
  </si>
  <si>
    <t>-1385495129</t>
  </si>
  <si>
    <t>2051128179</t>
  </si>
  <si>
    <t>Pol138</t>
  </si>
  <si>
    <t>521367050</t>
  </si>
  <si>
    <t>-847164957</t>
  </si>
  <si>
    <t>Hromosvod - začátek</t>
  </si>
  <si>
    <t>UZEMŇOVACÍ VEDENÍ</t>
  </si>
  <si>
    <t>Pol84</t>
  </si>
  <si>
    <t>Páska zemnící 30x3,5 N V4A, nerez</t>
  </si>
  <si>
    <t>941068621</t>
  </si>
  <si>
    <t>Pol85</t>
  </si>
  <si>
    <t>Drát AlMgSi Rd8, drát Ø 8 mm, polotvrdý</t>
  </si>
  <si>
    <t>-1603692780</t>
  </si>
  <si>
    <t>ZEMNIČE, PŘÍSLUŠENSTVÍ</t>
  </si>
  <si>
    <t>Pol86</t>
  </si>
  <si>
    <t>ZD02 deska 1000x500x2,5 mm</t>
  </si>
  <si>
    <t>-427356649</t>
  </si>
  <si>
    <t>Pol87</t>
  </si>
  <si>
    <t>Štítek označení svodu</t>
  </si>
  <si>
    <t>-1559464969</t>
  </si>
  <si>
    <t>OCHRANNÝ ÚHELNÍK A DRŽÁKY</t>
  </si>
  <si>
    <t>Pol88</t>
  </si>
  <si>
    <t>OU 1,7 ochranný úhelník, L 1700mm</t>
  </si>
  <si>
    <t>-834405486</t>
  </si>
  <si>
    <t>Pol89</t>
  </si>
  <si>
    <t>DUZ držák ochranného úhelníku do zdiva, L 170mm</t>
  </si>
  <si>
    <t>1704840316</t>
  </si>
  <si>
    <t>SVORKA HROMOSVODNÍ, UZEMŇOVACÍ, ZKUŠEBNÍ</t>
  </si>
  <si>
    <t>Pol90</t>
  </si>
  <si>
    <t>SR 3a svorka páska-drát</t>
  </si>
  <si>
    <t>-209525207</t>
  </si>
  <si>
    <t>Pol139</t>
  </si>
  <si>
    <t>SZ zkušební Uni, 2xM10</t>
  </si>
  <si>
    <t>2025261074</t>
  </si>
  <si>
    <t>Pol92</t>
  </si>
  <si>
    <t>SJ 1 k jímací tyči</t>
  </si>
  <si>
    <t>-1677719362</t>
  </si>
  <si>
    <t>Pol93</t>
  </si>
  <si>
    <t>SO na okapové žlaby</t>
  </si>
  <si>
    <t>-1055488617</t>
  </si>
  <si>
    <t>Pol94</t>
  </si>
  <si>
    <t>SO na okapové roury</t>
  </si>
  <si>
    <t>1457110303</t>
  </si>
  <si>
    <t>JÍMACÍ TYČ A OCHRANNÁ TRUBKA</t>
  </si>
  <si>
    <t>Pol95</t>
  </si>
  <si>
    <t>Jímací tyč D40 - Al - 6 m s izolovanými výložníky - komplet</t>
  </si>
  <si>
    <t>-1956892164</t>
  </si>
  <si>
    <t>Pol96</t>
  </si>
  <si>
    <t>JR PV 15 jímací tyč 1m - na hřeben střechy</t>
  </si>
  <si>
    <t>-1714137461</t>
  </si>
  <si>
    <t>MONTÁŽ HROMOSVODOVÉHO VEDENÍ - podpěr</t>
  </si>
  <si>
    <t>Pol97</t>
  </si>
  <si>
    <t>Podpěra na hřebenáče</t>
  </si>
  <si>
    <t>-1889515733</t>
  </si>
  <si>
    <t>Pol98</t>
  </si>
  <si>
    <t>Podpěra vedení do zdiva</t>
  </si>
  <si>
    <t>298244644</t>
  </si>
  <si>
    <t>Pol99</t>
  </si>
  <si>
    <t>Podpěra pod tašky</t>
  </si>
  <si>
    <t>-1946140919</t>
  </si>
  <si>
    <t>Tvarování montážního dílu</t>
  </si>
  <si>
    <t>-952014113</t>
  </si>
  <si>
    <t>Vrtání děr pro  PV nebo držáky OU</t>
  </si>
  <si>
    <t>2044047847</t>
  </si>
  <si>
    <t>ANTIKOROZNÍ OCHRANA SPOJŮ V ZEMI</t>
  </si>
  <si>
    <t>Pol102</t>
  </si>
  <si>
    <t>Ochrana spojů v zemi</t>
  </si>
  <si>
    <t>-521908747</t>
  </si>
  <si>
    <t>Pol103</t>
  </si>
  <si>
    <t>Měření zemního odporu</t>
  </si>
  <si>
    <t>svod</t>
  </si>
  <si>
    <t>1630300608</t>
  </si>
  <si>
    <t>Pol104</t>
  </si>
  <si>
    <t>Revizni technik - vypracování RZ</t>
  </si>
  <si>
    <t>-2109276530</t>
  </si>
  <si>
    <t>Pol104.1</t>
  </si>
  <si>
    <t>Podružný materiál</t>
  </si>
  <si>
    <t>675807846</t>
  </si>
  <si>
    <t>Zednické práce - začátek</t>
  </si>
  <si>
    <t>-1036764649</t>
  </si>
  <si>
    <t>-2108382534</t>
  </si>
  <si>
    <t>1349930344</t>
  </si>
  <si>
    <t>-917294616</t>
  </si>
  <si>
    <t>Zemní práce - začátek</t>
  </si>
  <si>
    <t>ZŘÍZENÍ LOŽE PRO ZEMNÍCÍ PÁSEK</t>
  </si>
  <si>
    <t>Pol111</t>
  </si>
  <si>
    <t>Z prosáté zeminy, bez zakrytí, šíře do 65cm, tloušťka 5cm</t>
  </si>
  <si>
    <t>-1222217333</t>
  </si>
  <si>
    <t>FOLIE VÝSTRAŽNÁ Z PVC</t>
  </si>
  <si>
    <t>Pol112</t>
  </si>
  <si>
    <t>Do šířky 20cm</t>
  </si>
  <si>
    <t>-258118684</t>
  </si>
  <si>
    <t>SO.06 - Oprava zpevněných ploch</t>
  </si>
  <si>
    <t xml:space="preserve">    1 - Zemní práce</t>
  </si>
  <si>
    <t xml:space="preserve">    2 - Zakládání</t>
  </si>
  <si>
    <t xml:space="preserve">    5 - Komunikace</t>
  </si>
  <si>
    <t xml:space="preserve">    99 - Přesun hmot</t>
  </si>
  <si>
    <t>O01 - Mobiliář</t>
  </si>
  <si>
    <t xml:space="preserve">    711 - Izolace proti vodě, vlhkosti a plynům</t>
  </si>
  <si>
    <t>M - Práce a dodávky M</t>
  </si>
  <si>
    <t xml:space="preserve">    46-M - Zemní práce při extr.mont.pracích</t>
  </si>
  <si>
    <t>OST - Ostatní</t>
  </si>
  <si>
    <t>Zemní práce</t>
  </si>
  <si>
    <t>111211101</t>
  </si>
  <si>
    <t>Odstranění křovin a stromů s odstraněním kořenů ručně průměru kmene do 100 mm jakékoliv plochy v rovině nebo ve svahu o sklonu do 1:5 vč. likvidace</t>
  </si>
  <si>
    <t>-492018627</t>
  </si>
  <si>
    <t>112211212</t>
  </si>
  <si>
    <t>Odstranění pařezu ručně v rovině nebo na svahu do 1:5 o průměru pařezu na řezné ploše přes 200 do 300 mm</t>
  </si>
  <si>
    <t>-1056095529</t>
  </si>
  <si>
    <t>113106121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</si>
  <si>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</si>
  <si>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-827441060</t>
  </si>
  <si>
    <t>9*5"přístup"</t>
  </si>
  <si>
    <t>2,2*17,2"přístřešek"</t>
  </si>
  <si>
    <t>113107162</t>
  </si>
  <si>
    <t>Odstranění podkladů nebo krytů strojně plochy jednotlivě přes 50 m2 do 200 m2 s přemístěním hmot na skládku na vzdálenost do 20 m nebo s naložením na dopravní prostředek z kameniva hrubého drceného, o tl. vrstvy přes 100 do 200 mm</t>
  </si>
  <si>
    <t>-271189305</t>
  </si>
  <si>
    <t>113107164</t>
  </si>
  <si>
    <t>Odstranění podkladů nebo krytů strojně plochy jednotlivě přes 50 m2 do 200 m2 s přemístěním hmot na skládku na vzdálenost do 20 m nebo s naložením na dopravní prostředek z kameniva hrubého drceného, o tl. vrstvy přes 300 do 400 mm</t>
  </si>
  <si>
    <t>802555104</t>
  </si>
  <si>
    <t>113107343</t>
  </si>
  <si>
    <t>Odstranění podkladů nebo krytů strojně plochy jednotlivě do 50 m2 s přemístěním hmot na skládku na vzdálenost do 3 m nebo s naložením na dopravní prostředek živičných, o tl. vrstvy přes 100 do 150 mm</t>
  </si>
  <si>
    <t>-2095981895</t>
  </si>
  <si>
    <t>0,5*7</t>
  </si>
  <si>
    <t>132212111</t>
  </si>
  <si>
    <t>Hloubení rýh šířky do 800 mm ručně zapažených i nezapažených, s urovnáním dna do předepsaného profilu a spádu v hornině třídy těžitelnosti I skupiny 3 soudržných</t>
  </si>
  <si>
    <t>-1575390596</t>
  </si>
  <si>
    <t>(17,2+1+7+3,7+7+3+17,2+6,6)*0,5*1,2</t>
  </si>
  <si>
    <t>(4+6+2,4)*0,8*1,2"přístavba  (podbetonování základů)"</t>
  </si>
  <si>
    <t>132211401</t>
  </si>
  <si>
    <t>Hloubená vykopávka pod základy ručně s přehozením výkopku na vzdálenost 3 m nebo s naložením na dopravní prostředek v hornině třídy těžitelnosti I skupiny 3</t>
  </si>
  <si>
    <t>117478124</t>
  </si>
  <si>
    <t>(4+6+2,4)*0,4*0,6"podbetonování přístavby"</t>
  </si>
  <si>
    <t>161151603</t>
  </si>
  <si>
    <t>Vytažení výkopku těženého z prostoru pod základy nebo z pracovních šachet při podchycování základového zdiva, bez naložení, avšak s vyprázdněním nádoby na hromady nebo do dopravního prostředku z horniny třídy těžitelnosti I skupiny 1 až 3 z hloubky přes 3 do 6 m</t>
  </si>
  <si>
    <t>-8046899</t>
  </si>
  <si>
    <t>162701105</t>
  </si>
  <si>
    <t>Vodorovné přemístění do 10000 m výkopku/sypaniny z horniny tř. 1 až 4</t>
  </si>
  <si>
    <t>1012797344</t>
  </si>
  <si>
    <t>167101101</t>
  </si>
  <si>
    <t>Nakládání výkopku z hornin tř. 1 až 4 do 100 m3</t>
  </si>
  <si>
    <t>-665166618</t>
  </si>
  <si>
    <t>49,524</t>
  </si>
  <si>
    <t>184,81*0,4</t>
  </si>
  <si>
    <t>75*0,2</t>
  </si>
  <si>
    <t>171201201</t>
  </si>
  <si>
    <t>Uložení sypaniny na skládky</t>
  </si>
  <si>
    <t>1332059646</t>
  </si>
  <si>
    <t>171201231</t>
  </si>
  <si>
    <t>Poplatek za uložení stavebního odpadu na recyklační skládce (skládkovné) zeminy a kamení zatříděného do Katalogu odpadů pod kódem 17 05 04</t>
  </si>
  <si>
    <t>-1745586051</t>
  </si>
  <si>
    <t>138,488*1,8 "Přepočtené koeficientem množství</t>
  </si>
  <si>
    <t>174101101</t>
  </si>
  <si>
    <t>Zásyp jam, šachet rýh nebo kolem objektů sypaninou se zhutněním</t>
  </si>
  <si>
    <t>1157321156</t>
  </si>
  <si>
    <t>58343872</t>
  </si>
  <si>
    <t>kamenivo drcené hrubé frakce 8/16</t>
  </si>
  <si>
    <t>297740995</t>
  </si>
  <si>
    <t>181911101</t>
  </si>
  <si>
    <t>Úprava pláně vyrovnáním výškových rozdílů ručně v hornině třídy těžitelnosti I skupiny 1 a 2 bez zhutnění</t>
  </si>
  <si>
    <t>-281583107</t>
  </si>
  <si>
    <t>181951112</t>
  </si>
  <si>
    <t>Úprava pláně vyrovnáním výškových rozdílů strojně v hornině třídy těžitelnosti I, skupiny 1 až 3 se zhutněním</t>
  </si>
  <si>
    <t>-1050133256</t>
  </si>
  <si>
    <t>Zakládání</t>
  </si>
  <si>
    <t>242111114</t>
  </si>
  <si>
    <t>Osazení pláště vodárenské kopané studny z betonových skruží  na cementovou maltu MC 10 celokruhových, při vnitřním průměru studny 1,20 m</t>
  </si>
  <si>
    <t>245124438</t>
  </si>
  <si>
    <t>59225335</t>
  </si>
  <si>
    <t>skruž betonová studňová kruhová</t>
  </si>
  <si>
    <t>1793759447</t>
  </si>
  <si>
    <t>245111111</t>
  </si>
  <si>
    <t>Osazení prefabrikované krycí desky vodárenské studny  na maltu cementovou, s vyspárovaním dvoudílné</t>
  </si>
  <si>
    <t>1916493228</t>
  </si>
  <si>
    <t>59225820</t>
  </si>
  <si>
    <t>deska betonová zákrytová studniční  160/8cm (pro skruž D 150cm)</t>
  </si>
  <si>
    <t>-202507321</t>
  </si>
  <si>
    <t>275313711</t>
  </si>
  <si>
    <t>Základy z betonu prostého patky a bloky z betonu kamenem neprokládaného tř. C 20/25</t>
  </si>
  <si>
    <t>1696433441</t>
  </si>
  <si>
    <t>(0,5*0,5*1)*4"sloupy přístřešku"</t>
  </si>
  <si>
    <t>(0,3*0,3*0,8)*10"stojany na kolo"</t>
  </si>
  <si>
    <t>(0,5*0,5*1)*1"příprava označovač jízdenek"</t>
  </si>
  <si>
    <t>279311115</t>
  </si>
  <si>
    <t>Postupné podbetonování základového zdiva  jakékoliv tloušťky, bez výkopu, bez zapažení a bednění, prostým betonem tř. C 20/25</t>
  </si>
  <si>
    <t>-1752884196</t>
  </si>
  <si>
    <t>(4+6+2,5)*0,6*0,4"podbetonování přístavby"</t>
  </si>
  <si>
    <t>279351311</t>
  </si>
  <si>
    <t>Bednění základových zdí rovné jednostranné zřízení</t>
  </si>
  <si>
    <t>-934533427</t>
  </si>
  <si>
    <t>(4+6+2,4)*0,5"podbetonování přístavby"</t>
  </si>
  <si>
    <t>279351312</t>
  </si>
  <si>
    <t>Bednění základových zdí rovné jednostranné odstranění</t>
  </si>
  <si>
    <t>869105961</t>
  </si>
  <si>
    <t>975011321</t>
  </si>
  <si>
    <t>Podpěrné dřevení při podezdívání základového zdiva  při výšce vyzdívky do 2 m, při tl. zdiva přes 450 do 600 mm a délce podchycení do 1 m</t>
  </si>
  <si>
    <t>2118848343</t>
  </si>
  <si>
    <t>4+6+2,5"podbetonování přístavby"</t>
  </si>
  <si>
    <t>38241300R1</t>
  </si>
  <si>
    <t>Přístřešek pro popelnice 2x1x1,5m (dxšxv), kompletní provedení včetně ukotvení do zpevněné plochy s přibetonováním, rámu a výplně z tahokovu, uzamykatelného vstupu a střechy z trapézového plechu, povrchová úprava žárovým zinkováním</t>
  </si>
  <si>
    <t>91790872</t>
  </si>
  <si>
    <t>38241311R</t>
  </si>
  <si>
    <t>Vsakovací štěrkový val 3x3x2,5m (hloubení jámy, vysypání štěrkem do vaku z netkané geotextilie, zasypání zeminou</t>
  </si>
  <si>
    <t>1115068238</t>
  </si>
  <si>
    <t>Komunikace</t>
  </si>
  <si>
    <t>564721111</t>
  </si>
  <si>
    <t>Podklad nebo kryt z kameniva hrubého drceného vel. 32-63 mm s rozprostřením a zhutněním plochy přes 100 m2, po zhutnění tl. 80 mm</t>
  </si>
  <si>
    <t>-1468815362</t>
  </si>
  <si>
    <t>143,53</t>
  </si>
  <si>
    <t>41,28</t>
  </si>
  <si>
    <t>564771111</t>
  </si>
  <si>
    <t>Podklad nebo kryt z kameniva hrubého drceného  vel. 32-63 mm s rozprostřením a zhutněním, po zhutnění tl. 250 mm</t>
  </si>
  <si>
    <t>-11792587</t>
  </si>
  <si>
    <t>596212221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</si>
  <si>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B, pro plochy přes 50 do 100 m2</t>
  </si>
  <si>
    <t>1020720036</t>
  </si>
  <si>
    <t>1,5*3,5"před bytem"</t>
  </si>
  <si>
    <t>1,5*3"přístřešek popelnice"</t>
  </si>
  <si>
    <t>11,9*5"mezi objekty"</t>
  </si>
  <si>
    <t>2,4*17,2"před přístřeškem"</t>
  </si>
  <si>
    <t>5*5"plocha před kolejištěm"</t>
  </si>
  <si>
    <t>2*4"stojany na kola"</t>
  </si>
  <si>
    <t>BET.M08C99</t>
  </si>
  <si>
    <t>BEST-ARCHIA/8CM PŘÍRODNÍ</t>
  </si>
  <si>
    <t>-1495662450</t>
  </si>
  <si>
    <t>143,53*1,1 "Přepočtené koeficientem množství</t>
  </si>
  <si>
    <t>596811511</t>
  </si>
  <si>
    <t>Kladení velkoformátové dlažby pozemních komunikací a komunikací pro pěší s ložem z kameniva tl. 40 mm, s vyplněním spár, s hutněním, vibrováním a se smetením přebytečného materiálu tl. přes 150 do 200 mm, velikosti dlaždic do 0,5 m2, pro plochy do 300 m2</t>
  </si>
  <si>
    <t>1930398797</t>
  </si>
  <si>
    <t>17,2*2,4</t>
  </si>
  <si>
    <t>59246004R</t>
  </si>
  <si>
    <t xml:space="preserve">dlažba plošná betonová terasová reliéfní impregnovaná ALMA PCT 400x400x40mm </t>
  </si>
  <si>
    <t>-743684293</t>
  </si>
  <si>
    <t>Poznámka k položce:_x000D_
Dlažba je opatřena povrchovým ochranným systém nejvyšší kategorie s charakterem dodatečné povrchové úpravy, která dlouhodobě zvýrazňuje barevnost a strukturu použitých pohledových betonů. Povrch dlažeb opatřených vnitřním ochranným systémem IN je dále ošetřen povrchovým nástřikem speciální kompozitní látkou, která je následně vytvrzována účinkem záření a vysoké teploty. Vzniká tak vysoce ušlechtilý povrch, který odpuzuje vodu, olej a další zdroje znečištění, které jinak způsobují trvalé a nevratné estetické znehodnocení dlažby.Povrch je dokonale chráněn a většinu zásadních druhů znečištění (bláto, oleje, víno, káva) je možné z povrchu velmi snadno odstranit pomocí běžných úklidových prostředků. Ochranný systém Perfect Clean TOP (PCT) je aplikován u vybrané řady produktů a povrchových úprav."</t>
  </si>
  <si>
    <t>41,28*1,1 "Přepočtené koeficientem množství</t>
  </si>
  <si>
    <t>564770111</t>
  </si>
  <si>
    <t>Podklad nebo kryt z kameniva hrubého drceného  vel. 16-32 mm s rozprostřením a zhutněním, po zhutnění tl. 250 mm</t>
  </si>
  <si>
    <t>178189349</t>
  </si>
  <si>
    <t>5*15</t>
  </si>
  <si>
    <t>628641100.1</t>
  </si>
  <si>
    <t>Vybourání schodu, betonáž nového schodu a finální obložení keramickými schodovkami</t>
  </si>
  <si>
    <t>1864510672</t>
  </si>
  <si>
    <t>(1,1*2)"byt"</t>
  </si>
  <si>
    <t>(1,1*2)""</t>
  </si>
  <si>
    <t>637121112</t>
  </si>
  <si>
    <t>Okapový chodník z kameniva  s udusáním a urovnáním povrchu z kačírku tl. 150 mm</t>
  </si>
  <si>
    <t>2123261759</t>
  </si>
  <si>
    <t>(17,2+1+7+4,5+4,9+4,1+3,6+7)*0,5</t>
  </si>
  <si>
    <t>871161141.1</t>
  </si>
  <si>
    <t>Vodovodní přípojka PE DN 32 kompletní vč. zemních prací do nezámrzné hloubky, napojení na domovní rozvod, vč. potrubí a uvedením povrchu do původního stavu, desinfekce, tlakové zkoušky</t>
  </si>
  <si>
    <t>-267588349</t>
  </si>
  <si>
    <t>Poznámka k položce:_x000D_
Vč. prostupů do objektu._x000D_
Přesný rozsah bude řešen se zástupcem investora.</t>
  </si>
  <si>
    <t>35"předpoklad"</t>
  </si>
  <si>
    <t>871310310.1</t>
  </si>
  <si>
    <t>Kanalizační přípojka DN 150 kompletní vč. zemních prací, vyvedení potrubí z objektu do nové šachty a uvedením povrchu do původního stavu</t>
  </si>
  <si>
    <t>-1530891096</t>
  </si>
  <si>
    <t>Poznámka k položce:_x000D_
Vč. všech přítoků z objektu._x000D_
Bude upřesněno investorem během realizace._x000D_
V místě napojení na stávající kanalizaci bude osazena šachta.</t>
  </si>
  <si>
    <t>87131031R.1.1</t>
  </si>
  <si>
    <t>Dešťová kanalizace DN 150 kompletní vč. zemních prací, napojení na lapač/potrubí a uvedením povrchu do původního stavu</t>
  </si>
  <si>
    <t>815172158</t>
  </si>
  <si>
    <t>89342010R</t>
  </si>
  <si>
    <t>D+M vodoměrná šachta z betonových dílců pojížděná,zatížení D400,kompletní vč. poklopu,zemních prací,zrušení a likvidace původní šachty,úpravy podkladu a stávajícího vodovodu s vodoměrem, s přepojením do nové šachty,zásypem a uvedením povrchu do původního stavu</t>
  </si>
  <si>
    <t>-1431634544</t>
  </si>
  <si>
    <t>916231113</t>
  </si>
  <si>
    <t>Osazení chodníkového obrubníku betonového se zřízením lože, s vyplněním a zatřením spár cementovou maltou ležatého s boční opěrou z betonu prostého, do lože z betonu prostého</t>
  </si>
  <si>
    <t>-631520318</t>
  </si>
  <si>
    <t>1,5+3,5+1,5"byt"</t>
  </si>
  <si>
    <t>5+2,4+5+17,2+7,5+2+5"dlažba Archia"</t>
  </si>
  <si>
    <t>17,2+2,4"dlažba Alma"</t>
  </si>
  <si>
    <t>59217017</t>
  </si>
  <si>
    <t>obrubník betonový chodníkový 1000x100x250mm</t>
  </si>
  <si>
    <t>522992188</t>
  </si>
  <si>
    <t>916231213</t>
  </si>
  <si>
    <t>Osazení chodníkového obrubníku betonového stojatého s boční opěrou do lože z betonu prostého</t>
  </si>
  <si>
    <t>-1102753632</t>
  </si>
  <si>
    <t>0,5+17,2+1+7+4+6+4+3,7+7"okapový chodník"</t>
  </si>
  <si>
    <t>59217002</t>
  </si>
  <si>
    <t>obrubník betonový zahradní šedý 1000x50x200mm</t>
  </si>
  <si>
    <t>1039100698</t>
  </si>
  <si>
    <t>919735113</t>
  </si>
  <si>
    <t>Řezání stávajícího živičného krytu nebo podkladu  hloubky přes 100 do 150 mm</t>
  </si>
  <si>
    <t>992775767</t>
  </si>
  <si>
    <t>4+7+1+17,2</t>
  </si>
  <si>
    <t>961055111</t>
  </si>
  <si>
    <t>Bourání základů z betonu  železového</t>
  </si>
  <si>
    <t>1952257517</t>
  </si>
  <si>
    <t>(23+25)*0,2*0,5"podezdívka plotu"</t>
  </si>
  <si>
    <t>3*5*0,3"betonová plocha na zahradě"</t>
  </si>
  <si>
    <t>966003818</t>
  </si>
  <si>
    <t>Rozebrání dřevěného oplocení se sloupky osové vzdálenosti do 4,00 m, výšky do 2,50 m, osazených do hloubky 1,00 m s příčníky a ocelovými sloupky z prken a latí</t>
  </si>
  <si>
    <t>1436186581</t>
  </si>
  <si>
    <t>21+24</t>
  </si>
  <si>
    <t>966052121</t>
  </si>
  <si>
    <t>Bourání sloupků a vzpěr ŽB plotových s betonovou patkou (stožár na vlajku)</t>
  </si>
  <si>
    <t>1889550261</t>
  </si>
  <si>
    <t>966073810</t>
  </si>
  <si>
    <t>Rozebrání vrat a vrátek k oplocení plochy jednotlivě do 2 m2</t>
  </si>
  <si>
    <t>-626890050</t>
  </si>
  <si>
    <t>966073811</t>
  </si>
  <si>
    <t>Rozebrání vrat a vrátek k oplocení plochy jednotlivě přes 2 do 6 m2</t>
  </si>
  <si>
    <t>1662541279</t>
  </si>
  <si>
    <t>998223011</t>
  </si>
  <si>
    <t>Přesun hmot pro pozemní komunikace s krytem dlážděným</t>
  </si>
  <si>
    <t>1566401622</t>
  </si>
  <si>
    <t>2023777212</t>
  </si>
  <si>
    <t>125233693</t>
  </si>
  <si>
    <t>21,124*19 "Přepočtené koeficientem množství</t>
  </si>
  <si>
    <t>2004057736</t>
  </si>
  <si>
    <t>O01</t>
  </si>
  <si>
    <t>Mobiliář</t>
  </si>
  <si>
    <t>O0015</t>
  </si>
  <si>
    <t>Odvoz a likvidace stávajícího mobiliáře</t>
  </si>
  <si>
    <t>1710735011</t>
  </si>
  <si>
    <t>711</t>
  </si>
  <si>
    <t>Izolace proti vodě, vlhkosti a plynům</t>
  </si>
  <si>
    <t>711161221</t>
  </si>
  <si>
    <t>Izolace proti zemní vlhkosti nopovou fólií s textilií svislá, nopek v 4,0 mm, tl. fólie do 0,6 mm</t>
  </si>
  <si>
    <t>-2079964302</t>
  </si>
  <si>
    <t>(17,2+1+7+4+5,9+4+3,7+7+3+17,2+6,6)*1</t>
  </si>
  <si>
    <t>711161384</t>
  </si>
  <si>
    <t>Izolace proti zemní vlhkosti a beztlakové vodě nopovými fóliemi ostatní ukončení izolace provětrávací lištou</t>
  </si>
  <si>
    <t>211394798</t>
  </si>
  <si>
    <t>998711201</t>
  </si>
  <si>
    <t>Přesun hmot procentní pro izolace proti vodě, vlhkosti a plynům v objektech v do 6 m</t>
  </si>
  <si>
    <t>-1974870926</t>
  </si>
  <si>
    <t>767995105</t>
  </si>
  <si>
    <t>Zabezpečení studny zámečnickou uzamykatelnou konstrukcí</t>
  </si>
  <si>
    <t>-1952209140</t>
  </si>
  <si>
    <t>767996701</t>
  </si>
  <si>
    <t>Demontáž ostatních zámečnických konstrukcí  o hmotnosti jednotlivých dílů řezáním do 50 kg</t>
  </si>
  <si>
    <t>184611143</t>
  </si>
  <si>
    <t>30"přístřešek před vstupem"</t>
  </si>
  <si>
    <t>Demontáž ostatních zámečnických konstrukcí  o hmotnosti jednotlivých dílů rozebráním do 50 kg</t>
  </si>
  <si>
    <t>-1335148170</t>
  </si>
  <si>
    <t>30"pumpa studny"</t>
  </si>
  <si>
    <t>-1399019004</t>
  </si>
  <si>
    <t>1942633332</t>
  </si>
  <si>
    <t>1743308432</t>
  </si>
  <si>
    <t>1753896568</t>
  </si>
  <si>
    <t>-1681376054</t>
  </si>
  <si>
    <t>Práce a dodávky M</t>
  </si>
  <si>
    <t>46-M</t>
  </si>
  <si>
    <t>Zemní práce při extr.mont.pracích</t>
  </si>
  <si>
    <t>460791214</t>
  </si>
  <si>
    <t>Montáž trubek ochranných uložených volně do rýhy plastových ohebných, vnitřního průměru přes 90 do 110 mm</t>
  </si>
  <si>
    <t>490127884</t>
  </si>
  <si>
    <t>Poznámka k položce:_x000D_
Příprava pro budoucí osazení koncových prvků (označovač jízdenek, informační panel, atd.) bez nutnosti dalších bouracích prací po již dokončené úpravě zpevněných ploch._x000D_
Nutno koordinovat přesné umístění a trasu vedení se zástupci jednotlivých zařízení.</t>
  </si>
  <si>
    <t>15"označovač jízdenek"</t>
  </si>
  <si>
    <t>34571356</t>
  </si>
  <si>
    <t>trubka elektroinstalační ohebná dvouplášťová korugovaná (chránička) D 100/120mm, HDPE+LDPE</t>
  </si>
  <si>
    <t>128</t>
  </si>
  <si>
    <t>-1844909611</t>
  </si>
  <si>
    <t>14,2857142857143*1,05 "Přepočtené koeficientem množství</t>
  </si>
  <si>
    <t>Ostatní</t>
  </si>
  <si>
    <t>075002000</t>
  </si>
  <si>
    <t>Vytyčení, zajištění a ochrana stávajících inženýrských sítí vč. jejich dočasného zabezpečení a zajištění po dobu akce</t>
  </si>
  <si>
    <t>1024</t>
  </si>
  <si>
    <t>-942127386</t>
  </si>
  <si>
    <t>SO.07 - Demolice kůlen</t>
  </si>
  <si>
    <t>VRN - Vedlejší rozpočtové náklady</t>
  </si>
  <si>
    <t xml:space="preserve">    VRN6 - Územní vlivy</t>
  </si>
  <si>
    <t>111111101</t>
  </si>
  <si>
    <t>Odstranění travin a rákosu ručně travin pro jakoukoli plochu v rovině nebo ve svahu sklonu do 1:5</t>
  </si>
  <si>
    <t>-1802674679</t>
  </si>
  <si>
    <t>Odstranění křovin a stromů s odstraněním kořenů ručně průměru kmene do 100 mm jakékoliv plochy v rovině nebo ve svahu o sklonu do 1:5</t>
  </si>
  <si>
    <t>1610785723</t>
  </si>
  <si>
    <t>112155315</t>
  </si>
  <si>
    <t>Štěpkování s naložením na dopravní prostředek a odvozem do 20 km keřového porostu hustého</t>
  </si>
  <si>
    <t>503128437</t>
  </si>
  <si>
    <t>122201101</t>
  </si>
  <si>
    <t>Odkopávky a prokopávky nezapažené  s přehozením výkopku na vzdálenost do 3 m nebo s naložením na dopravní prostředek v hornině tř. 3 do 100 m3</t>
  </si>
  <si>
    <t>-156771605</t>
  </si>
  <si>
    <t>6*3,5*0,3</t>
  </si>
  <si>
    <t>4*3,5*0,3</t>
  </si>
  <si>
    <t>1,5*2*0,3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</si>
  <si>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</si>
  <si>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</si>
  <si>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295626146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</si>
  <si>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</si>
  <si>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</si>
  <si>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-1251175246</t>
  </si>
  <si>
    <t>11,4*10 "Přepočtené koeficientem množství</t>
  </si>
  <si>
    <t>167151101</t>
  </si>
  <si>
    <t>Nakládání, skládání a překládání neulehlého výkopku nebo sypaniny strojně nakládání, množství do 100 m3, z horniny třídy těžitelnosti I, skupiny 1 až 3</t>
  </si>
  <si>
    <t>1651176255</t>
  </si>
  <si>
    <t>174151101</t>
  </si>
  <si>
    <t>Zásyp sypaninou z jakékoliv horniny strojně s uložením výkopku ve vrstvách se zhutněním jam, šachet, rýh nebo kolem objektů v těchto vykopávkách</t>
  </si>
  <si>
    <t>740355856</t>
  </si>
  <si>
    <t>10364100</t>
  </si>
  <si>
    <t>zemina pro terénní úpravy - tříděná</t>
  </si>
  <si>
    <t>-744860076</t>
  </si>
  <si>
    <t>11,4*1,8 "Přepočtené koeficientem množství</t>
  </si>
  <si>
    <t>Úprava pláně v hornině třídy těžitelnosti I, skupiny 1 až 3 se zhutněním</t>
  </si>
  <si>
    <t>145096808</t>
  </si>
  <si>
    <t>6*3,5</t>
  </si>
  <si>
    <t>4*3,5</t>
  </si>
  <si>
    <t>952905191.1</t>
  </si>
  <si>
    <t>Vyklizení komunálního odpadu z objektu a v jeho bezprostředním okolí, včetně naložení</t>
  </si>
  <si>
    <t>1360084593</t>
  </si>
  <si>
    <t>981011111</t>
  </si>
  <si>
    <t>Demolice budov  postupným rozebíráním dřevěných lehkých jednostranně obitých</t>
  </si>
  <si>
    <t>-89487517</t>
  </si>
  <si>
    <t>6*3,5*3</t>
  </si>
  <si>
    <t>4*3,5*3,5</t>
  </si>
  <si>
    <t>981011314</t>
  </si>
  <si>
    <t>Demolice budov  postupným rozebíráním z cihel, kamene, smíšeného nebo hrázděného zdiva, tvárnic na maltu vápennou nebo vápenocementovou s podílem konstrukcí přes 20 do 25 %</t>
  </si>
  <si>
    <t>-1236009905</t>
  </si>
  <si>
    <t>1,5*2*1,5</t>
  </si>
  <si>
    <t>981511116</t>
  </si>
  <si>
    <t>Demolice konstrukcí objektů z betonu prostého postupným rozebíráním</t>
  </si>
  <si>
    <t>501390440</t>
  </si>
  <si>
    <t>6*3,5*0,2</t>
  </si>
  <si>
    <t>4*3,5*0,2</t>
  </si>
  <si>
    <t>1,5*2*0,2</t>
  </si>
  <si>
    <t>997006014</t>
  </si>
  <si>
    <t>Úprava stavebního odpadu pytlování nebezpečného odpadu s obsahem azbestu z vlnitých tabulí</t>
  </si>
  <si>
    <t>255628571</t>
  </si>
  <si>
    <t>997006512</t>
  </si>
  <si>
    <t>Vodorovné doprava suti s naložením a složením na skládku do 1 km</t>
  </si>
  <si>
    <t>-857919983</t>
  </si>
  <si>
    <t>997006519</t>
  </si>
  <si>
    <t>Příplatek k vodorovnému přemístění suti na skládku ZKD 1 km přes 1 km</t>
  </si>
  <si>
    <t>-568244332</t>
  </si>
  <si>
    <t>28,983*19 "Přepočtené koeficientem množství</t>
  </si>
  <si>
    <t>997006551</t>
  </si>
  <si>
    <t>Hrubé urovnání suti na skládce bez zhutnění</t>
  </si>
  <si>
    <t>-608684745</t>
  </si>
  <si>
    <t>Poplatek za uložení na skládce (skládkovné) stavebního odpadu dřevěného kód odpadu 17 02 01</t>
  </si>
  <si>
    <t>1087909330</t>
  </si>
  <si>
    <t>997013814.1</t>
  </si>
  <si>
    <t>Poplatek za uložení na skládce (skládkovné) směsného komunálního a velkoobjemového odpadu kód odpadu 201 301</t>
  </si>
  <si>
    <t>-534533842</t>
  </si>
  <si>
    <t>-1135850797</t>
  </si>
  <si>
    <t>28,983</t>
  </si>
  <si>
    <t>-0,87</t>
  </si>
  <si>
    <t>-4,368</t>
  </si>
  <si>
    <t>765131857</t>
  </si>
  <si>
    <t>Demontáž azbestocementové krytiny vlnité sklonu do 30° do suti</t>
  </si>
  <si>
    <t>-1076481508</t>
  </si>
  <si>
    <t>5,5*4</t>
  </si>
  <si>
    <t>6,5*3,5</t>
  </si>
  <si>
    <t>3*4</t>
  </si>
  <si>
    <t>Vedlejší rozpočtové náklady</t>
  </si>
  <si>
    <t>VRN6</t>
  </si>
  <si>
    <t>Územní vlivy</t>
  </si>
  <si>
    <t>064203000</t>
  </si>
  <si>
    <t xml:space="preserve">Práce se škodlivými materiály - příplatek za práci s azbestem (kontrolované pásmo, hygienická smyčka, dekontaminace konstrukcí, ochranné prostředky, filtrace),  ohlášení těchto prací na příslušných úřadech </t>
  </si>
  <si>
    <t>-277344828</t>
  </si>
  <si>
    <t>SO.08 - VRN</t>
  </si>
  <si>
    <t xml:space="preserve">    VRN3 - Zařízení staveniště</t>
  </si>
  <si>
    <t xml:space="preserve">    VRN7 - Provozní vlivy</t>
  </si>
  <si>
    <t xml:space="preserve">    VRN8 - Přesun stavebních kapacit</t>
  </si>
  <si>
    <t xml:space="preserve">    VRN9 - Ostatní náklady</t>
  </si>
  <si>
    <t>VRN3</t>
  </si>
  <si>
    <t>Zařízení staveniště</t>
  </si>
  <si>
    <t>030001000</t>
  </si>
  <si>
    <t>Kč</t>
  </si>
  <si>
    <t>452230528</t>
  </si>
  <si>
    <t>Poznámka k položce:_x000D_
Poznámka k položce: Zahrnuje i zábory vč. poplatků a ostatní konstrukce a práce na zařízení a zabezpečení staveniště, náhradní přístup, náhradní značení DIR a DIO aj.</t>
  </si>
  <si>
    <t>VRN7</t>
  </si>
  <si>
    <t>Provozní vlivy</t>
  </si>
  <si>
    <t>070001000</t>
  </si>
  <si>
    <t>Provozní vlivy, dozory aj.</t>
  </si>
  <si>
    <t>1052812451</t>
  </si>
  <si>
    <t>Poznámka k položce:_x000D_
Poznámka k položce: zahrnuje, zabezpečení prací v blízkosti kolejiště a za plného provozu VB, v případě nutnosti vytyčení a zabezpečení inž. sítí aj., koordinace s ostatními profesemi, stavbami a správci dotčených zařízení</t>
  </si>
  <si>
    <t>VRN8</t>
  </si>
  <si>
    <t>Přesun stavebních kapacit</t>
  </si>
  <si>
    <t>080001000</t>
  </si>
  <si>
    <t>Přesun stavebních kapacit, doprava zaměstnanců aj.</t>
  </si>
  <si>
    <t>-1554268874</t>
  </si>
  <si>
    <t>VRN9</t>
  </si>
  <si>
    <t>Ostatní náklady</t>
  </si>
  <si>
    <t>091504000</t>
  </si>
  <si>
    <t>Náklady související s publikační činností (plachta na lešení s logem Správy železnic a textem: Opravujeme pro vaše pohodlí. 500x300 cm)</t>
  </si>
  <si>
    <t>-1559125497</t>
  </si>
  <si>
    <t>091504001</t>
  </si>
  <si>
    <t>Náklady související s publikační činností (plastová cedule s informacemi o stavbě)</t>
  </si>
  <si>
    <t>-402529027</t>
  </si>
  <si>
    <t>091504002</t>
  </si>
  <si>
    <t>Tabule pro vylepení jízdních řádů a informací o výlukách umístěná mimo opravovaný objekt</t>
  </si>
  <si>
    <t>-279827325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</si>
</sst>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3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22" xfId="0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28" fillId="0" borderId="0" xfId="0" applyFont="1" applyAlignment="1" applyProtection="1">
      <alignment horizontal="left" vertical="center" wrapText="1"/>
    </xf>
    <xf numFmtId="0" fontId="31" fillId="0" borderId="0" xfId="0" applyFont="1" applyAlignment="1" applyProtection="1">
      <alignment horizontal="left" vertical="center" wrapText="1"/>
    </xf>
    <xf numFmtId="0" fontId="23" fillId="4" borderId="7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3" fillId="4" borderId="7" xfId="0" applyFont="1" applyFill="1" applyBorder="1" applyAlignment="1" applyProtection="1">
      <alignment horizontal="right" vertical="center"/>
    </xf>
    <xf numFmtId="4" fontId="29" fillId="0" borderId="0" xfId="0" applyNumberFormat="1" applyFont="1" applyAlignment="1" applyProtection="1">
      <alignment horizontal="righ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3" fillId="4" borderId="8" xfId="0" applyFont="1" applyFill="1" applyBorder="1" applyAlignment="1" applyProtection="1">
      <alignment horizontal="left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://www.urs.cz/software-a-data/kros-4-ocenovani-a-rizeni-stavebni-vyroby/" TargetMode="External"/><Relationship Id="rId1" Type="http://schemas.openxmlformats.org/officeDocument/2006/relationships/image" Target="../media/image1.jp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://www.urs.cz/software-a-data/kros-4-ocenovani-a-rizeni-stavebni-vyroby/" TargetMode="External"/><Relationship Id="rId1" Type="http://schemas.openxmlformats.org/officeDocument/2006/relationships/image" Target="../media/image1.jpg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://www.urs.cz/software-a-data/kros-4-ocenovani-a-rizeni-stavebni-vyroby/" TargetMode="External"/><Relationship Id="rId1" Type="http://schemas.openxmlformats.org/officeDocument/2006/relationships/image" Target="../media/image1.jpg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://www.urs.cz/software-a-data/kros-4-ocenovani-a-rizeni-stavebni-vyroby/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://www.urs.cz/software-a-data/kros-4-ocenovani-a-rizeni-stavebni-vyroby/" TargetMode="External"/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://www.urs.cz/software-a-data/kros-4-ocenovani-a-rizeni-stavebni-vyroby/" TargetMode="External"/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://www.urs.cz/software-a-data/kros-4-ocenovani-a-rizeni-stavebni-vyroby/" TargetMode="External"/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://www.urs.cz/software-a-data/kros-4-ocenovani-a-rizeni-stavebni-vyroby/" TargetMode="External"/><Relationship Id="rId1" Type="http://schemas.openxmlformats.org/officeDocument/2006/relationships/image" Target="../media/image1.jp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://www.urs.cz/software-a-data/kros-4-ocenovani-a-rizeni-stavebni-vyroby/" TargetMode="External"/><Relationship Id="rId1" Type="http://schemas.openxmlformats.org/officeDocument/2006/relationships/image" Target="../media/image1.jp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://www.urs.cz/software-a-data/kros-4-ocenovani-a-rizeni-stavebni-vyroby/" TargetMode="External"/><Relationship Id="rId1" Type="http://schemas.openxmlformats.org/officeDocument/2006/relationships/image" Target="../media/image1.jp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://www.urs.cz/software-a-data/kros-4-ocenovani-a-rizeni-stavebni-vyroby/" TargetMode="External"/><Relationship Id="rId1" Type="http://schemas.openxmlformats.org/officeDocument/2006/relationships/image" Target="../media/image1.jp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://www.urs.cz/software-a-data/kros-4-ocenovani-a-rizeni-stavebni-vyroby/" TargetMode="Externa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290830</xdr:colOff>
      <xdr:row>3</xdr:row>
      <xdr:rowOff>0</xdr:rowOff>
    </xdr:from>
    <xdr:to>
      <xdr:col>40</xdr:col>
      <xdr:colOff>367030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39</xdr:col>
      <xdr:colOff>450850</xdr:colOff>
      <xdr:row>81</xdr:row>
      <xdr:rowOff>0</xdr:rowOff>
    </xdr:from>
    <xdr:to>
      <xdr:col>41</xdr:col>
      <xdr:colOff>177800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530225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530225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530225</xdr:colOff>
      <xdr:row>120</xdr:row>
      <xdr:rowOff>0</xdr:rowOff>
    </xdr:from>
    <xdr:to>
      <xdr:col>9</xdr:col>
      <xdr:colOff>1215390</xdr:colOff>
      <xdr:row>124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530225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530225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530225</xdr:colOff>
      <xdr:row>110</xdr:row>
      <xdr:rowOff>0</xdr:rowOff>
    </xdr:from>
    <xdr:to>
      <xdr:col>9</xdr:col>
      <xdr:colOff>1215390</xdr:colOff>
      <xdr:row>114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530225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530225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530225</xdr:colOff>
      <xdr:row>107</xdr:row>
      <xdr:rowOff>0</xdr:rowOff>
    </xdr:from>
    <xdr:to>
      <xdr:col>9</xdr:col>
      <xdr:colOff>1215390</xdr:colOff>
      <xdr:row>111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530225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530225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530225</xdr:colOff>
      <xdr:row>115</xdr:row>
      <xdr:rowOff>0</xdr:rowOff>
    </xdr:from>
    <xdr:to>
      <xdr:col>9</xdr:col>
      <xdr:colOff>1215390</xdr:colOff>
      <xdr:row>119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530225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530225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530225</xdr:colOff>
      <xdr:row>118</xdr:row>
      <xdr:rowOff>0</xdr:rowOff>
    </xdr:from>
    <xdr:to>
      <xdr:col>9</xdr:col>
      <xdr:colOff>1215390</xdr:colOff>
      <xdr:row>122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530225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530225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530225</xdr:colOff>
      <xdr:row>121</xdr:row>
      <xdr:rowOff>0</xdr:rowOff>
    </xdr:from>
    <xdr:to>
      <xdr:col>9</xdr:col>
      <xdr:colOff>1215390</xdr:colOff>
      <xdr:row>125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530225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530225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530225</xdr:colOff>
      <xdr:row>115</xdr:row>
      <xdr:rowOff>0</xdr:rowOff>
    </xdr:from>
    <xdr:to>
      <xdr:col>9</xdr:col>
      <xdr:colOff>1215390</xdr:colOff>
      <xdr:row>119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530225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530225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530225</xdr:colOff>
      <xdr:row>107</xdr:row>
      <xdr:rowOff>0</xdr:rowOff>
    </xdr:from>
    <xdr:to>
      <xdr:col>9</xdr:col>
      <xdr:colOff>1215390</xdr:colOff>
      <xdr:row>111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530225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530225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530225</xdr:colOff>
      <xdr:row>139</xdr:row>
      <xdr:rowOff>0</xdr:rowOff>
    </xdr:from>
    <xdr:to>
      <xdr:col>9</xdr:col>
      <xdr:colOff>1215390</xdr:colOff>
      <xdr:row>143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530225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530225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530225</xdr:colOff>
      <xdr:row>110</xdr:row>
      <xdr:rowOff>0</xdr:rowOff>
    </xdr:from>
    <xdr:to>
      <xdr:col>9</xdr:col>
      <xdr:colOff>1215390</xdr:colOff>
      <xdr:row>114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530225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530225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530225</xdr:colOff>
      <xdr:row>136</xdr:row>
      <xdr:rowOff>0</xdr:rowOff>
    </xdr:from>
    <xdr:to>
      <xdr:col>9</xdr:col>
      <xdr:colOff>1215390</xdr:colOff>
      <xdr:row>140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8"/>
  <sheetViews>
    <sheetView showGridLines="0" tabSelected="1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01"/>
      <c r="AS2" s="301"/>
      <c r="AT2" s="301"/>
      <c r="AU2" s="301"/>
      <c r="AV2" s="301"/>
      <c r="AW2" s="301"/>
      <c r="AX2" s="301"/>
      <c r="AY2" s="301"/>
      <c r="AZ2" s="301"/>
      <c r="BA2" s="301"/>
      <c r="BB2" s="301"/>
      <c r="BC2" s="301"/>
      <c r="BD2" s="301"/>
      <c r="BE2" s="301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5" t="s">
        <v>14</v>
      </c>
      <c r="L5" s="286"/>
      <c r="M5" s="286"/>
      <c r="N5" s="286"/>
      <c r="O5" s="286"/>
      <c r="P5" s="286"/>
      <c r="Q5" s="286"/>
      <c r="R5" s="286"/>
      <c r="S5" s="286"/>
      <c r="T5" s="286"/>
      <c r="U5" s="286"/>
      <c r="V5" s="286"/>
      <c r="W5" s="286"/>
      <c r="X5" s="286"/>
      <c r="Y5" s="286"/>
      <c r="Z5" s="286"/>
      <c r="AA5" s="286"/>
      <c r="AB5" s="286"/>
      <c r="AC5" s="286"/>
      <c r="AD5" s="286"/>
      <c r="AE5" s="286"/>
      <c r="AF5" s="286"/>
      <c r="AG5" s="286"/>
      <c r="AH5" s="286"/>
      <c r="AI5" s="286"/>
      <c r="AJ5" s="286"/>
      <c r="AK5" s="23"/>
      <c r="AL5" s="23"/>
      <c r="AM5" s="23"/>
      <c r="AN5" s="23"/>
      <c r="AO5" s="23"/>
      <c r="AP5" s="23"/>
      <c r="AQ5" s="23"/>
      <c r="AR5" s="21"/>
      <c r="BE5" s="282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287" t="s">
        <v>17</v>
      </c>
      <c r="L6" s="286"/>
      <c r="M6" s="286"/>
      <c r="N6" s="286"/>
      <c r="O6" s="286"/>
      <c r="P6" s="286"/>
      <c r="Q6" s="286"/>
      <c r="R6" s="286"/>
      <c r="S6" s="286"/>
      <c r="T6" s="286"/>
      <c r="U6" s="286"/>
      <c r="V6" s="286"/>
      <c r="W6" s="286"/>
      <c r="X6" s="286"/>
      <c r="Y6" s="286"/>
      <c r="Z6" s="286"/>
      <c r="AA6" s="286"/>
      <c r="AB6" s="286"/>
      <c r="AC6" s="286"/>
      <c r="AD6" s="286"/>
      <c r="AE6" s="286"/>
      <c r="AF6" s="286"/>
      <c r="AG6" s="286"/>
      <c r="AH6" s="286"/>
      <c r="AI6" s="286"/>
      <c r="AJ6" s="286"/>
      <c r="AK6" s="23"/>
      <c r="AL6" s="23"/>
      <c r="AM6" s="23"/>
      <c r="AN6" s="23"/>
      <c r="AO6" s="23"/>
      <c r="AP6" s="23"/>
      <c r="AQ6" s="23"/>
      <c r="AR6" s="21"/>
      <c r="BE6" s="283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19</v>
      </c>
      <c r="AL7" s="23"/>
      <c r="AM7" s="23"/>
      <c r="AN7" s="28" t="s">
        <v>1</v>
      </c>
      <c r="AO7" s="23"/>
      <c r="AP7" s="23"/>
      <c r="AQ7" s="23"/>
      <c r="AR7" s="21"/>
      <c r="BE7" s="283"/>
      <c r="BS7" s="18" t="s">
        <v>6</v>
      </c>
    </row>
    <row r="8" spans="1:74" s="1" customFormat="1" ht="12" customHeight="1">
      <c r="B8" s="22"/>
      <c r="C8" s="23"/>
      <c r="D8" s="30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22</v>
      </c>
      <c r="AL8" s="23"/>
      <c r="AM8" s="23"/>
      <c r="AN8" s="31" t="s">
        <v>23</v>
      </c>
      <c r="AO8" s="23"/>
      <c r="AP8" s="23"/>
      <c r="AQ8" s="23"/>
      <c r="AR8" s="21"/>
      <c r="BE8" s="283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283"/>
      <c r="BS9" s="18" t="s">
        <v>6</v>
      </c>
    </row>
    <row r="10" spans="1:74" s="1" customFormat="1" ht="12" customHeight="1">
      <c r="B10" s="22"/>
      <c r="C10" s="23"/>
      <c r="D10" s="30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283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28</v>
      </c>
      <c r="AL11" s="23"/>
      <c r="AM11" s="23"/>
      <c r="AN11" s="28" t="s">
        <v>29</v>
      </c>
      <c r="AO11" s="23"/>
      <c r="AP11" s="23"/>
      <c r="AQ11" s="23"/>
      <c r="AR11" s="21"/>
      <c r="BE11" s="283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283"/>
      <c r="BS12" s="18" t="s">
        <v>6</v>
      </c>
    </row>
    <row r="13" spans="1:74" s="1" customFormat="1" ht="12" customHeight="1">
      <c r="B13" s="22"/>
      <c r="C13" s="23"/>
      <c r="D13" s="30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25</v>
      </c>
      <c r="AL13" s="23"/>
      <c r="AM13" s="23"/>
      <c r="AN13" s="32" t="s">
        <v>31</v>
      </c>
      <c r="AO13" s="23"/>
      <c r="AP13" s="23"/>
      <c r="AQ13" s="23"/>
      <c r="AR13" s="21"/>
      <c r="BE13" s="283"/>
      <c r="BS13" s="18" t="s">
        <v>6</v>
      </c>
    </row>
    <row r="14" spans="1:74">
      <c r="B14" s="22"/>
      <c r="C14" s="23"/>
      <c r="D14" s="23"/>
      <c r="E14" s="288" t="s">
        <v>31</v>
      </c>
      <c r="F14" s="289"/>
      <c r="G14" s="289"/>
      <c r="H14" s="289"/>
      <c r="I14" s="289"/>
      <c r="J14" s="289"/>
      <c r="K14" s="289"/>
      <c r="L14" s="289"/>
      <c r="M14" s="289"/>
      <c r="N14" s="289"/>
      <c r="O14" s="289"/>
      <c r="P14" s="289"/>
      <c r="Q14" s="289"/>
      <c r="R14" s="289"/>
      <c r="S14" s="289"/>
      <c r="T14" s="289"/>
      <c r="U14" s="289"/>
      <c r="V14" s="289"/>
      <c r="W14" s="289"/>
      <c r="X14" s="289"/>
      <c r="Y14" s="289"/>
      <c r="Z14" s="289"/>
      <c r="AA14" s="289"/>
      <c r="AB14" s="289"/>
      <c r="AC14" s="289"/>
      <c r="AD14" s="289"/>
      <c r="AE14" s="289"/>
      <c r="AF14" s="289"/>
      <c r="AG14" s="289"/>
      <c r="AH14" s="289"/>
      <c r="AI14" s="289"/>
      <c r="AJ14" s="289"/>
      <c r="AK14" s="30" t="s">
        <v>28</v>
      </c>
      <c r="AL14" s="23"/>
      <c r="AM14" s="23"/>
      <c r="AN14" s="32" t="s">
        <v>31</v>
      </c>
      <c r="AO14" s="23"/>
      <c r="AP14" s="23"/>
      <c r="AQ14" s="23"/>
      <c r="AR14" s="21"/>
      <c r="BE14" s="283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283"/>
      <c r="BS15" s="18" t="s">
        <v>4</v>
      </c>
    </row>
    <row r="16" spans="1:74" s="1" customFormat="1" ht="12" customHeight="1">
      <c r="B16" s="22"/>
      <c r="C16" s="23"/>
      <c r="D16" s="30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283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28</v>
      </c>
      <c r="AL17" s="23"/>
      <c r="AM17" s="23"/>
      <c r="AN17" s="28" t="s">
        <v>1</v>
      </c>
      <c r="AO17" s="23"/>
      <c r="AP17" s="23"/>
      <c r="AQ17" s="23"/>
      <c r="AR17" s="21"/>
      <c r="BE17" s="283"/>
      <c r="BS17" s="18" t="s">
        <v>34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283"/>
      <c r="BS18" s="18" t="s">
        <v>6</v>
      </c>
    </row>
    <row r="19" spans="1:71" s="1" customFormat="1" ht="12" customHeight="1">
      <c r="B19" s="22"/>
      <c r="C19" s="23"/>
      <c r="D19" s="30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283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36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283"/>
      <c r="BS20" s="18" t="s">
        <v>4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283"/>
    </row>
    <row r="22" spans="1:71" s="1" customFormat="1" ht="12" customHeight="1">
      <c r="B22" s="22"/>
      <c r="C22" s="23"/>
      <c r="D22" s="30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283"/>
    </row>
    <row r="23" spans="1:71" s="1" customFormat="1" ht="16.5" customHeight="1">
      <c r="B23" s="22"/>
      <c r="C23" s="23"/>
      <c r="D23" s="23"/>
      <c r="E23" s="290" t="s">
        <v>1</v>
      </c>
      <c r="F23" s="290"/>
      <c r="G23" s="290"/>
      <c r="H23" s="290"/>
      <c r="I23" s="290"/>
      <c r="J23" s="290"/>
      <c r="K23" s="290"/>
      <c r="L23" s="290"/>
      <c r="M23" s="290"/>
      <c r="N23" s="290"/>
      <c r="O23" s="290"/>
      <c r="P23" s="290"/>
      <c r="Q23" s="290"/>
      <c r="R23" s="290"/>
      <c r="S23" s="290"/>
      <c r="T23" s="290"/>
      <c r="U23" s="290"/>
      <c r="V23" s="290"/>
      <c r="W23" s="290"/>
      <c r="X23" s="290"/>
      <c r="Y23" s="290"/>
      <c r="Z23" s="290"/>
      <c r="AA23" s="290"/>
      <c r="AB23" s="290"/>
      <c r="AC23" s="290"/>
      <c r="AD23" s="290"/>
      <c r="AE23" s="290"/>
      <c r="AF23" s="290"/>
      <c r="AG23" s="290"/>
      <c r="AH23" s="290"/>
      <c r="AI23" s="290"/>
      <c r="AJ23" s="290"/>
      <c r="AK23" s="290"/>
      <c r="AL23" s="290"/>
      <c r="AM23" s="290"/>
      <c r="AN23" s="290"/>
      <c r="AO23" s="23"/>
      <c r="AP23" s="23"/>
      <c r="AQ23" s="23"/>
      <c r="AR23" s="21"/>
      <c r="BE23" s="283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283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283"/>
    </row>
    <row r="26" spans="1:71" s="2" customFormat="1" ht="25.9" customHeight="1">
      <c r="A26" s="35"/>
      <c r="B26" s="36"/>
      <c r="C26" s="37"/>
      <c r="D26" s="38" t="s">
        <v>38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291">
        <f>ROUND(AG94,2)</f>
        <v>0</v>
      </c>
      <c r="AL26" s="292"/>
      <c r="AM26" s="292"/>
      <c r="AN26" s="292"/>
      <c r="AO26" s="292"/>
      <c r="AP26" s="37"/>
      <c r="AQ26" s="37"/>
      <c r="AR26" s="40"/>
      <c r="BE26" s="283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283"/>
    </row>
    <row r="28" spans="1:71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293" t="s">
        <v>39</v>
      </c>
      <c r="M28" s="293"/>
      <c r="N28" s="293"/>
      <c r="O28" s="293"/>
      <c r="P28" s="293"/>
      <c r="Q28" s="37"/>
      <c r="R28" s="37"/>
      <c r="S28" s="37"/>
      <c r="T28" s="37"/>
      <c r="U28" s="37"/>
      <c r="V28" s="37"/>
      <c r="W28" s="293" t="s">
        <v>40</v>
      </c>
      <c r="X28" s="293"/>
      <c r="Y28" s="293"/>
      <c r="Z28" s="293"/>
      <c r="AA28" s="293"/>
      <c r="AB28" s="293"/>
      <c r="AC28" s="293"/>
      <c r="AD28" s="293"/>
      <c r="AE28" s="293"/>
      <c r="AF28" s="37"/>
      <c r="AG28" s="37"/>
      <c r="AH28" s="37"/>
      <c r="AI28" s="37"/>
      <c r="AJ28" s="37"/>
      <c r="AK28" s="293" t="s">
        <v>41</v>
      </c>
      <c r="AL28" s="293"/>
      <c r="AM28" s="293"/>
      <c r="AN28" s="293"/>
      <c r="AO28" s="293"/>
      <c r="AP28" s="37"/>
      <c r="AQ28" s="37"/>
      <c r="AR28" s="40"/>
      <c r="BE28" s="283"/>
    </row>
    <row r="29" spans="1:71" s="3" customFormat="1" ht="14.45" customHeight="1">
      <c r="B29" s="41"/>
      <c r="C29" s="42"/>
      <c r="D29" s="30" t="s">
        <v>42</v>
      </c>
      <c r="E29" s="42"/>
      <c r="F29" s="30" t="s">
        <v>43</v>
      </c>
      <c r="G29" s="42"/>
      <c r="H29" s="42"/>
      <c r="I29" s="42"/>
      <c r="J29" s="42"/>
      <c r="K29" s="42"/>
      <c r="L29" s="296">
        <v>0.21</v>
      </c>
      <c r="M29" s="295"/>
      <c r="N29" s="295"/>
      <c r="O29" s="295"/>
      <c r="P29" s="295"/>
      <c r="Q29" s="42"/>
      <c r="R29" s="42"/>
      <c r="S29" s="42"/>
      <c r="T29" s="42"/>
      <c r="U29" s="42"/>
      <c r="V29" s="42"/>
      <c r="W29" s="294">
        <f>ROUND(AZ94, 2)</f>
        <v>0</v>
      </c>
      <c r="X29" s="295"/>
      <c r="Y29" s="295"/>
      <c r="Z29" s="295"/>
      <c r="AA29" s="295"/>
      <c r="AB29" s="295"/>
      <c r="AC29" s="295"/>
      <c r="AD29" s="295"/>
      <c r="AE29" s="295"/>
      <c r="AF29" s="42"/>
      <c r="AG29" s="42"/>
      <c r="AH29" s="42"/>
      <c r="AI29" s="42"/>
      <c r="AJ29" s="42"/>
      <c r="AK29" s="294">
        <f>ROUND(AV94, 2)</f>
        <v>0</v>
      </c>
      <c r="AL29" s="295"/>
      <c r="AM29" s="295"/>
      <c r="AN29" s="295"/>
      <c r="AO29" s="295"/>
      <c r="AP29" s="42"/>
      <c r="AQ29" s="42"/>
      <c r="AR29" s="43"/>
      <c r="BE29" s="284"/>
    </row>
    <row r="30" spans="1:71" s="3" customFormat="1" ht="14.45" customHeight="1">
      <c r="B30" s="41"/>
      <c r="C30" s="42"/>
      <c r="D30" s="42"/>
      <c r="E30" s="42"/>
      <c r="F30" s="30" t="s">
        <v>44</v>
      </c>
      <c r="G30" s="42"/>
      <c r="H30" s="42"/>
      <c r="I30" s="42"/>
      <c r="J30" s="42"/>
      <c r="K30" s="42"/>
      <c r="L30" s="296">
        <v>0.15</v>
      </c>
      <c r="M30" s="295"/>
      <c r="N30" s="295"/>
      <c r="O30" s="295"/>
      <c r="P30" s="295"/>
      <c r="Q30" s="42"/>
      <c r="R30" s="42"/>
      <c r="S30" s="42"/>
      <c r="T30" s="42"/>
      <c r="U30" s="42"/>
      <c r="V30" s="42"/>
      <c r="W30" s="294">
        <f>ROUND(BA94, 2)</f>
        <v>0</v>
      </c>
      <c r="X30" s="295"/>
      <c r="Y30" s="295"/>
      <c r="Z30" s="295"/>
      <c r="AA30" s="295"/>
      <c r="AB30" s="295"/>
      <c r="AC30" s="295"/>
      <c r="AD30" s="295"/>
      <c r="AE30" s="295"/>
      <c r="AF30" s="42"/>
      <c r="AG30" s="42"/>
      <c r="AH30" s="42"/>
      <c r="AI30" s="42"/>
      <c r="AJ30" s="42"/>
      <c r="AK30" s="294">
        <f>ROUND(AW94, 2)</f>
        <v>0</v>
      </c>
      <c r="AL30" s="295"/>
      <c r="AM30" s="295"/>
      <c r="AN30" s="295"/>
      <c r="AO30" s="295"/>
      <c r="AP30" s="42"/>
      <c r="AQ30" s="42"/>
      <c r="AR30" s="43"/>
      <c r="BE30" s="284"/>
    </row>
    <row r="31" spans="1:71" s="3" customFormat="1" ht="14.45" hidden="1" customHeight="1">
      <c r="B31" s="41"/>
      <c r="C31" s="42"/>
      <c r="D31" s="42"/>
      <c r="E31" s="42"/>
      <c r="F31" s="30" t="s">
        <v>45</v>
      </c>
      <c r="G31" s="42"/>
      <c r="H31" s="42"/>
      <c r="I31" s="42"/>
      <c r="J31" s="42"/>
      <c r="K31" s="42"/>
      <c r="L31" s="296">
        <v>0.21</v>
      </c>
      <c r="M31" s="295"/>
      <c r="N31" s="295"/>
      <c r="O31" s="295"/>
      <c r="P31" s="295"/>
      <c r="Q31" s="42"/>
      <c r="R31" s="42"/>
      <c r="S31" s="42"/>
      <c r="T31" s="42"/>
      <c r="U31" s="42"/>
      <c r="V31" s="42"/>
      <c r="W31" s="294">
        <f>ROUND(BB94, 2)</f>
        <v>0</v>
      </c>
      <c r="X31" s="295"/>
      <c r="Y31" s="295"/>
      <c r="Z31" s="295"/>
      <c r="AA31" s="295"/>
      <c r="AB31" s="295"/>
      <c r="AC31" s="295"/>
      <c r="AD31" s="295"/>
      <c r="AE31" s="295"/>
      <c r="AF31" s="42"/>
      <c r="AG31" s="42"/>
      <c r="AH31" s="42"/>
      <c r="AI31" s="42"/>
      <c r="AJ31" s="42"/>
      <c r="AK31" s="294">
        <v>0</v>
      </c>
      <c r="AL31" s="295"/>
      <c r="AM31" s="295"/>
      <c r="AN31" s="295"/>
      <c r="AO31" s="295"/>
      <c r="AP31" s="42"/>
      <c r="AQ31" s="42"/>
      <c r="AR31" s="43"/>
      <c r="BE31" s="284"/>
    </row>
    <row r="32" spans="1:71" s="3" customFormat="1" ht="14.45" hidden="1" customHeight="1">
      <c r="B32" s="41"/>
      <c r="C32" s="42"/>
      <c r="D32" s="42"/>
      <c r="E32" s="42"/>
      <c r="F32" s="30" t="s">
        <v>46</v>
      </c>
      <c r="G32" s="42"/>
      <c r="H32" s="42"/>
      <c r="I32" s="42"/>
      <c r="J32" s="42"/>
      <c r="K32" s="42"/>
      <c r="L32" s="296">
        <v>0.15</v>
      </c>
      <c r="M32" s="295"/>
      <c r="N32" s="295"/>
      <c r="O32" s="295"/>
      <c r="P32" s="295"/>
      <c r="Q32" s="42"/>
      <c r="R32" s="42"/>
      <c r="S32" s="42"/>
      <c r="T32" s="42"/>
      <c r="U32" s="42"/>
      <c r="V32" s="42"/>
      <c r="W32" s="294">
        <f>ROUND(BC94, 2)</f>
        <v>0</v>
      </c>
      <c r="X32" s="295"/>
      <c r="Y32" s="295"/>
      <c r="Z32" s="295"/>
      <c r="AA32" s="295"/>
      <c r="AB32" s="295"/>
      <c r="AC32" s="295"/>
      <c r="AD32" s="295"/>
      <c r="AE32" s="295"/>
      <c r="AF32" s="42"/>
      <c r="AG32" s="42"/>
      <c r="AH32" s="42"/>
      <c r="AI32" s="42"/>
      <c r="AJ32" s="42"/>
      <c r="AK32" s="294">
        <v>0</v>
      </c>
      <c r="AL32" s="295"/>
      <c r="AM32" s="295"/>
      <c r="AN32" s="295"/>
      <c r="AO32" s="295"/>
      <c r="AP32" s="42"/>
      <c r="AQ32" s="42"/>
      <c r="AR32" s="43"/>
      <c r="BE32" s="284"/>
    </row>
    <row r="33" spans="1:57" s="3" customFormat="1" ht="14.45" hidden="1" customHeight="1">
      <c r="B33" s="41"/>
      <c r="C33" s="42"/>
      <c r="D33" s="42"/>
      <c r="E33" s="42"/>
      <c r="F33" s="30" t="s">
        <v>47</v>
      </c>
      <c r="G33" s="42"/>
      <c r="H33" s="42"/>
      <c r="I33" s="42"/>
      <c r="J33" s="42"/>
      <c r="K33" s="42"/>
      <c r="L33" s="296">
        <v>0</v>
      </c>
      <c r="M33" s="295"/>
      <c r="N33" s="295"/>
      <c r="O33" s="295"/>
      <c r="P33" s="295"/>
      <c r="Q33" s="42"/>
      <c r="R33" s="42"/>
      <c r="S33" s="42"/>
      <c r="T33" s="42"/>
      <c r="U33" s="42"/>
      <c r="V33" s="42"/>
      <c r="W33" s="294">
        <f>ROUND(BD94, 2)</f>
        <v>0</v>
      </c>
      <c r="X33" s="295"/>
      <c r="Y33" s="295"/>
      <c r="Z33" s="295"/>
      <c r="AA33" s="295"/>
      <c r="AB33" s="295"/>
      <c r="AC33" s="295"/>
      <c r="AD33" s="295"/>
      <c r="AE33" s="295"/>
      <c r="AF33" s="42"/>
      <c r="AG33" s="42"/>
      <c r="AH33" s="42"/>
      <c r="AI33" s="42"/>
      <c r="AJ33" s="42"/>
      <c r="AK33" s="294">
        <v>0</v>
      </c>
      <c r="AL33" s="295"/>
      <c r="AM33" s="295"/>
      <c r="AN33" s="295"/>
      <c r="AO33" s="295"/>
      <c r="AP33" s="42"/>
      <c r="AQ33" s="42"/>
      <c r="AR33" s="43"/>
      <c r="BE33" s="284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283"/>
    </row>
    <row r="35" spans="1:57" s="2" customFormat="1" ht="25.9" customHeight="1">
      <c r="A35" s="35"/>
      <c r="B35" s="36"/>
      <c r="C35" s="44"/>
      <c r="D35" s="45" t="s">
        <v>48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49</v>
      </c>
      <c r="U35" s="46"/>
      <c r="V35" s="46"/>
      <c r="W35" s="46"/>
      <c r="X35" s="300" t="s">
        <v>50</v>
      </c>
      <c r="Y35" s="298"/>
      <c r="Z35" s="298"/>
      <c r="AA35" s="298"/>
      <c r="AB35" s="298"/>
      <c r="AC35" s="46"/>
      <c r="AD35" s="46"/>
      <c r="AE35" s="46"/>
      <c r="AF35" s="46"/>
      <c r="AG35" s="46"/>
      <c r="AH35" s="46"/>
      <c r="AI35" s="46"/>
      <c r="AJ35" s="46"/>
      <c r="AK35" s="297">
        <f>SUM(AK26:AK33)</f>
        <v>0</v>
      </c>
      <c r="AL35" s="298"/>
      <c r="AM35" s="298"/>
      <c r="AN35" s="298"/>
      <c r="AO35" s="299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14.45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0"/>
      <c r="BE37" s="35"/>
    </row>
    <row r="38" spans="1:57" s="1" customFormat="1" ht="14.45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pans="1:57" s="1" customFormat="1" ht="14.45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pans="1:57" s="1" customFormat="1" ht="14.45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pans="1:57" s="1" customFormat="1" ht="14.45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pans="1:57" s="1" customFormat="1" ht="14.45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pans="1:57" s="1" customFormat="1" ht="14.45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pans="1:57" s="1" customFormat="1" ht="14.45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pans="1:57" s="1" customFormat="1" ht="14.45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pans="1:57" s="1" customFormat="1" ht="14.45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pans="1:57" s="1" customFormat="1" ht="14.45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pans="1:57" s="1" customFormat="1" ht="14.45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pans="1:57" s="2" customFormat="1" ht="14.45" customHeight="1">
      <c r="B49" s="48"/>
      <c r="C49" s="49"/>
      <c r="D49" s="50" t="s">
        <v>51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52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 spans="1:57" ht="11.25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 spans="1:57" ht="11.25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 spans="1:57" ht="11.25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 spans="1:57" ht="11.25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 spans="1:57" ht="11.25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 spans="1:57" ht="11.2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 spans="1:57" ht="11.25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 spans="1:57" ht="11.25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 spans="1:57" ht="11.25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 spans="1:57" ht="11.25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pans="1:57" s="2" customFormat="1">
      <c r="A60" s="35"/>
      <c r="B60" s="36"/>
      <c r="C60" s="37"/>
      <c r="D60" s="53" t="s">
        <v>53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3" t="s">
        <v>54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3" t="s">
        <v>53</v>
      </c>
      <c r="AI60" s="39"/>
      <c r="AJ60" s="39"/>
      <c r="AK60" s="39"/>
      <c r="AL60" s="39"/>
      <c r="AM60" s="53" t="s">
        <v>54</v>
      </c>
      <c r="AN60" s="39"/>
      <c r="AO60" s="39"/>
      <c r="AP60" s="37"/>
      <c r="AQ60" s="37"/>
      <c r="AR60" s="40"/>
      <c r="BE60" s="35"/>
    </row>
    <row r="61" spans="1:57" ht="11.25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 spans="1:57" ht="11.25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 spans="1:57" ht="11.25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pans="1:57" s="2" customFormat="1">
      <c r="A64" s="35"/>
      <c r="B64" s="36"/>
      <c r="C64" s="37"/>
      <c r="D64" s="50" t="s">
        <v>55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56</v>
      </c>
      <c r="AI64" s="54"/>
      <c r="AJ64" s="54"/>
      <c r="AK64" s="54"/>
      <c r="AL64" s="54"/>
      <c r="AM64" s="54"/>
      <c r="AN64" s="54"/>
      <c r="AO64" s="54"/>
      <c r="AP64" s="37"/>
      <c r="AQ64" s="37"/>
      <c r="AR64" s="40"/>
      <c r="BE64" s="35"/>
    </row>
    <row r="65" spans="1:57" ht="11.2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 spans="1:57" ht="11.25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 spans="1:57" ht="11.25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 spans="1:57" ht="11.25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 spans="1:57" ht="11.25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 spans="1:57" ht="11.25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 spans="1:57" ht="11.25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 spans="1:57" ht="11.25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 spans="1:57" ht="11.25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 spans="1:57" ht="11.25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pans="1:57" s="2" customFormat="1">
      <c r="A75" s="35"/>
      <c r="B75" s="36"/>
      <c r="C75" s="37"/>
      <c r="D75" s="53" t="s">
        <v>53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3" t="s">
        <v>54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3" t="s">
        <v>53</v>
      </c>
      <c r="AI75" s="39"/>
      <c r="AJ75" s="39"/>
      <c r="AK75" s="39"/>
      <c r="AL75" s="39"/>
      <c r="AM75" s="53" t="s">
        <v>54</v>
      </c>
      <c r="AN75" s="39"/>
      <c r="AO75" s="39"/>
      <c r="AP75" s="37"/>
      <c r="AQ75" s="37"/>
      <c r="AR75" s="40"/>
      <c r="BE75" s="35"/>
    </row>
    <row r="76" spans="1:57" s="2" customFormat="1" ht="11.25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0"/>
      <c r="BE76" s="35"/>
    </row>
    <row r="77" spans="1:57" s="2" customFormat="1" ht="6.95" customHeight="1">
      <c r="A77" s="35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40"/>
      <c r="BE77" s="35"/>
    </row>
    <row r="81" spans="1:91" s="2" customFormat="1" ht="6.95" customHeight="1">
      <c r="A81" s="35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40"/>
      <c r="BE81" s="35"/>
    </row>
    <row r="82" spans="1:91" s="2" customFormat="1" ht="24.95" customHeight="1">
      <c r="A82" s="35"/>
      <c r="B82" s="36"/>
      <c r="C82" s="24" t="s">
        <v>57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0"/>
      <c r="BE82" s="35"/>
    </row>
    <row r="83" spans="1:9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0"/>
      <c r="BE83" s="35"/>
    </row>
    <row r="84" spans="1:91" s="4" customFormat="1" ht="12" customHeight="1">
      <c r="B84" s="59"/>
      <c r="C84" s="30" t="s">
        <v>13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02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</row>
    <row r="85" spans="1:91" s="5" customFormat="1" ht="36.950000000000003" customHeight="1">
      <c r="B85" s="62"/>
      <c r="C85" s="63" t="s">
        <v>16</v>
      </c>
      <c r="D85" s="64"/>
      <c r="E85" s="64"/>
      <c r="F85" s="64"/>
      <c r="G85" s="64"/>
      <c r="H85" s="64"/>
      <c r="I85" s="64"/>
      <c r="J85" s="64"/>
      <c r="K85" s="64"/>
      <c r="L85" s="280" t="str">
        <f>K6</f>
        <v>Praha Zbraslav ON - oprava</v>
      </c>
      <c r="M85" s="281"/>
      <c r="N85" s="281"/>
      <c r="O85" s="281"/>
      <c r="P85" s="281"/>
      <c r="Q85" s="281"/>
      <c r="R85" s="281"/>
      <c r="S85" s="281"/>
      <c r="T85" s="281"/>
      <c r="U85" s="281"/>
      <c r="V85" s="281"/>
      <c r="W85" s="281"/>
      <c r="X85" s="281"/>
      <c r="Y85" s="281"/>
      <c r="Z85" s="281"/>
      <c r="AA85" s="281"/>
      <c r="AB85" s="281"/>
      <c r="AC85" s="281"/>
      <c r="AD85" s="281"/>
      <c r="AE85" s="281"/>
      <c r="AF85" s="281"/>
      <c r="AG85" s="281"/>
      <c r="AH85" s="281"/>
      <c r="AI85" s="281"/>
      <c r="AJ85" s="281"/>
      <c r="AK85" s="64"/>
      <c r="AL85" s="64"/>
      <c r="AM85" s="64"/>
      <c r="AN85" s="64"/>
      <c r="AO85" s="64"/>
      <c r="AP85" s="64"/>
      <c r="AQ85" s="64"/>
      <c r="AR85" s="65"/>
    </row>
    <row r="86" spans="1:91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0"/>
      <c r="BE86" s="35"/>
    </row>
    <row r="87" spans="1:91" s="2" customFormat="1" ht="12" customHeight="1">
      <c r="A87" s="35"/>
      <c r="B87" s="36"/>
      <c r="C87" s="30" t="s">
        <v>20</v>
      </c>
      <c r="D87" s="37"/>
      <c r="E87" s="37"/>
      <c r="F87" s="37"/>
      <c r="G87" s="37"/>
      <c r="H87" s="37"/>
      <c r="I87" s="37"/>
      <c r="J87" s="37"/>
      <c r="K87" s="37"/>
      <c r="L87" s="66" t="str">
        <f>IF(K8="","",K8)</f>
        <v>Praha Zbraslav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0" t="s">
        <v>22</v>
      </c>
      <c r="AJ87" s="37"/>
      <c r="AK87" s="37"/>
      <c r="AL87" s="37"/>
      <c r="AM87" s="308" t="str">
        <f>IF(AN8= "","",AN8)</f>
        <v>11. 1. 2023</v>
      </c>
      <c r="AN87" s="308"/>
      <c r="AO87" s="37"/>
      <c r="AP87" s="37"/>
      <c r="AQ87" s="37"/>
      <c r="AR87" s="40"/>
      <c r="BE87" s="35"/>
    </row>
    <row r="88" spans="1:91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0"/>
      <c r="BE88" s="35"/>
    </row>
    <row r="89" spans="1:91" s="2" customFormat="1" ht="15.2" customHeight="1">
      <c r="A89" s="35"/>
      <c r="B89" s="36"/>
      <c r="C89" s="30" t="s">
        <v>24</v>
      </c>
      <c r="D89" s="37"/>
      <c r="E89" s="37"/>
      <c r="F89" s="37"/>
      <c r="G89" s="37"/>
      <c r="H89" s="37"/>
      <c r="I89" s="37"/>
      <c r="J89" s="37"/>
      <c r="K89" s="37"/>
      <c r="L89" s="60" t="str">
        <f>IF(E11= "","",E11)</f>
        <v>Správa železnic, státní organizace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0" t="s">
        <v>32</v>
      </c>
      <c r="AJ89" s="37"/>
      <c r="AK89" s="37"/>
      <c r="AL89" s="37"/>
      <c r="AM89" s="309" t="str">
        <f>IF(E17="","",E17)</f>
        <v xml:space="preserve"> </v>
      </c>
      <c r="AN89" s="310"/>
      <c r="AO89" s="310"/>
      <c r="AP89" s="310"/>
      <c r="AQ89" s="37"/>
      <c r="AR89" s="40"/>
      <c r="AS89" s="312" t="s">
        <v>58</v>
      </c>
      <c r="AT89" s="313"/>
      <c r="AU89" s="68"/>
      <c r="AV89" s="68"/>
      <c r="AW89" s="68"/>
      <c r="AX89" s="68"/>
      <c r="AY89" s="68"/>
      <c r="AZ89" s="68"/>
      <c r="BA89" s="68"/>
      <c r="BB89" s="68"/>
      <c r="BC89" s="68"/>
      <c r="BD89" s="69"/>
      <c r="BE89" s="35"/>
    </row>
    <row r="90" spans="1:91" s="2" customFormat="1" ht="15.2" customHeight="1">
      <c r="A90" s="35"/>
      <c r="B90" s="36"/>
      <c r="C90" s="30" t="s">
        <v>30</v>
      </c>
      <c r="D90" s="37"/>
      <c r="E90" s="37"/>
      <c r="F90" s="37"/>
      <c r="G90" s="37"/>
      <c r="H90" s="37"/>
      <c r="I90" s="37"/>
      <c r="J90" s="37"/>
      <c r="K90" s="37"/>
      <c r="L90" s="60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0" t="s">
        <v>35</v>
      </c>
      <c r="AJ90" s="37"/>
      <c r="AK90" s="37"/>
      <c r="AL90" s="37"/>
      <c r="AM90" s="309" t="str">
        <f>IF(E20="","",E20)</f>
        <v>L. Malý</v>
      </c>
      <c r="AN90" s="310"/>
      <c r="AO90" s="310"/>
      <c r="AP90" s="310"/>
      <c r="AQ90" s="37"/>
      <c r="AR90" s="40"/>
      <c r="AS90" s="314"/>
      <c r="AT90" s="315"/>
      <c r="AU90" s="70"/>
      <c r="AV90" s="70"/>
      <c r="AW90" s="70"/>
      <c r="AX90" s="70"/>
      <c r="AY90" s="70"/>
      <c r="AZ90" s="70"/>
      <c r="BA90" s="70"/>
      <c r="BB90" s="70"/>
      <c r="BC90" s="70"/>
      <c r="BD90" s="71"/>
      <c r="BE90" s="35"/>
    </row>
    <row r="91" spans="1:91" s="2" customFormat="1" ht="10.9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0"/>
      <c r="AS91" s="316"/>
      <c r="AT91" s="317"/>
      <c r="AU91" s="72"/>
      <c r="AV91" s="72"/>
      <c r="AW91" s="72"/>
      <c r="AX91" s="72"/>
      <c r="AY91" s="72"/>
      <c r="AZ91" s="72"/>
      <c r="BA91" s="72"/>
      <c r="BB91" s="72"/>
      <c r="BC91" s="72"/>
      <c r="BD91" s="73"/>
      <c r="BE91" s="35"/>
    </row>
    <row r="92" spans="1:91" s="2" customFormat="1" ht="29.25" customHeight="1">
      <c r="A92" s="35"/>
      <c r="B92" s="36"/>
      <c r="C92" s="275" t="s">
        <v>59</v>
      </c>
      <c r="D92" s="276"/>
      <c r="E92" s="276"/>
      <c r="F92" s="276"/>
      <c r="G92" s="276"/>
      <c r="H92" s="74"/>
      <c r="I92" s="279" t="s">
        <v>60</v>
      </c>
      <c r="J92" s="276"/>
      <c r="K92" s="276"/>
      <c r="L92" s="276"/>
      <c r="M92" s="276"/>
      <c r="N92" s="276"/>
      <c r="O92" s="276"/>
      <c r="P92" s="276"/>
      <c r="Q92" s="276"/>
      <c r="R92" s="276"/>
      <c r="S92" s="276"/>
      <c r="T92" s="276"/>
      <c r="U92" s="276"/>
      <c r="V92" s="276"/>
      <c r="W92" s="276"/>
      <c r="X92" s="276"/>
      <c r="Y92" s="276"/>
      <c r="Z92" s="276"/>
      <c r="AA92" s="276"/>
      <c r="AB92" s="276"/>
      <c r="AC92" s="276"/>
      <c r="AD92" s="276"/>
      <c r="AE92" s="276"/>
      <c r="AF92" s="276"/>
      <c r="AG92" s="306" t="s">
        <v>61</v>
      </c>
      <c r="AH92" s="276"/>
      <c r="AI92" s="276"/>
      <c r="AJ92" s="276"/>
      <c r="AK92" s="276"/>
      <c r="AL92" s="276"/>
      <c r="AM92" s="276"/>
      <c r="AN92" s="279" t="s">
        <v>62</v>
      </c>
      <c r="AO92" s="276"/>
      <c r="AP92" s="311"/>
      <c r="AQ92" s="75" t="s">
        <v>63</v>
      </c>
      <c r="AR92" s="40"/>
      <c r="AS92" s="76" t="s">
        <v>64</v>
      </c>
      <c r="AT92" s="77" t="s">
        <v>65</v>
      </c>
      <c r="AU92" s="77" t="s">
        <v>66</v>
      </c>
      <c r="AV92" s="77" t="s">
        <v>67</v>
      </c>
      <c r="AW92" s="77" t="s">
        <v>68</v>
      </c>
      <c r="AX92" s="77" t="s">
        <v>69</v>
      </c>
      <c r="AY92" s="77" t="s">
        <v>70</v>
      </c>
      <c r="AZ92" s="77" t="s">
        <v>71</v>
      </c>
      <c r="BA92" s="77" t="s">
        <v>72</v>
      </c>
      <c r="BB92" s="77" t="s">
        <v>73</v>
      </c>
      <c r="BC92" s="77" t="s">
        <v>74</v>
      </c>
      <c r="BD92" s="78" t="s">
        <v>75</v>
      </c>
      <c r="BE92" s="35"/>
    </row>
    <row r="93" spans="1:91" s="2" customFormat="1" ht="10.9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0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1"/>
      <c r="BE93" s="35"/>
    </row>
    <row r="94" spans="1:91" s="6" customFormat="1" ht="32.450000000000003" customHeight="1">
      <c r="B94" s="82"/>
      <c r="C94" s="83" t="s">
        <v>76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318">
        <f>ROUND(AG95+AG96+AG97+SUM(AG102:AG106),2)</f>
        <v>0</v>
      </c>
      <c r="AH94" s="318"/>
      <c r="AI94" s="318"/>
      <c r="AJ94" s="318"/>
      <c r="AK94" s="318"/>
      <c r="AL94" s="318"/>
      <c r="AM94" s="318"/>
      <c r="AN94" s="319">
        <f t="shared" ref="AN94:AN106" si="0">SUM(AG94,AT94)</f>
        <v>0</v>
      </c>
      <c r="AO94" s="319"/>
      <c r="AP94" s="319"/>
      <c r="AQ94" s="86" t="s">
        <v>1</v>
      </c>
      <c r="AR94" s="87"/>
      <c r="AS94" s="88">
        <f>ROUND(AS95+AS96+AS97+SUM(AS102:AS106),2)</f>
        <v>0</v>
      </c>
      <c r="AT94" s="89">
        <f t="shared" ref="AT94:AT106" si="1">ROUND(SUM(AV94:AW94),2)</f>
        <v>0</v>
      </c>
      <c r="AU94" s="90">
        <f>ROUND(AU95+AU96+AU97+SUM(AU102:AU106),5)</f>
        <v>0</v>
      </c>
      <c r="AV94" s="89">
        <f>ROUND(AZ94*L29,2)</f>
        <v>0</v>
      </c>
      <c r="AW94" s="89">
        <f>ROUND(BA94*L30,2)</f>
        <v>0</v>
      </c>
      <c r="AX94" s="89">
        <f>ROUND(BB94*L29,2)</f>
        <v>0</v>
      </c>
      <c r="AY94" s="89">
        <f>ROUND(BC94*L30,2)</f>
        <v>0</v>
      </c>
      <c r="AZ94" s="89">
        <f>ROUND(AZ95+AZ96+AZ97+SUM(AZ102:AZ106),2)</f>
        <v>0</v>
      </c>
      <c r="BA94" s="89">
        <f>ROUND(BA95+BA96+BA97+SUM(BA102:BA106),2)</f>
        <v>0</v>
      </c>
      <c r="BB94" s="89">
        <f>ROUND(BB95+BB96+BB97+SUM(BB102:BB106),2)</f>
        <v>0</v>
      </c>
      <c r="BC94" s="89">
        <f>ROUND(BC95+BC96+BC97+SUM(BC102:BC106),2)</f>
        <v>0</v>
      </c>
      <c r="BD94" s="91">
        <f>ROUND(BD95+BD96+BD97+SUM(BD102:BD106),2)</f>
        <v>0</v>
      </c>
      <c r="BS94" s="92" t="s">
        <v>77</v>
      </c>
      <c r="BT94" s="92" t="s">
        <v>78</v>
      </c>
      <c r="BU94" s="93" t="s">
        <v>79</v>
      </c>
      <c r="BV94" s="92" t="s">
        <v>80</v>
      </c>
      <c r="BW94" s="92" t="s">
        <v>5</v>
      </c>
      <c r="BX94" s="92" t="s">
        <v>81</v>
      </c>
      <c r="CL94" s="92" t="s">
        <v>1</v>
      </c>
    </row>
    <row r="95" spans="1:91" s="7" customFormat="1" ht="16.5" customHeight="1">
      <c r="A95" s="94" t="s">
        <v>82</v>
      </c>
      <c r="B95" s="95"/>
      <c r="C95" s="96"/>
      <c r="D95" s="277" t="s">
        <v>83</v>
      </c>
      <c r="E95" s="277"/>
      <c r="F95" s="277"/>
      <c r="G95" s="277"/>
      <c r="H95" s="277"/>
      <c r="I95" s="97"/>
      <c r="J95" s="277" t="s">
        <v>84</v>
      </c>
      <c r="K95" s="277"/>
      <c r="L95" s="277"/>
      <c r="M95" s="277"/>
      <c r="N95" s="277"/>
      <c r="O95" s="277"/>
      <c r="P95" s="277"/>
      <c r="Q95" s="277"/>
      <c r="R95" s="277"/>
      <c r="S95" s="277"/>
      <c r="T95" s="277"/>
      <c r="U95" s="277"/>
      <c r="V95" s="277"/>
      <c r="W95" s="277"/>
      <c r="X95" s="277"/>
      <c r="Y95" s="277"/>
      <c r="Z95" s="277"/>
      <c r="AA95" s="277"/>
      <c r="AB95" s="277"/>
      <c r="AC95" s="277"/>
      <c r="AD95" s="277"/>
      <c r="AE95" s="277"/>
      <c r="AF95" s="277"/>
      <c r="AG95" s="302">
        <f>'SO.01 - Oprava střechy'!J30</f>
        <v>0</v>
      </c>
      <c r="AH95" s="303"/>
      <c r="AI95" s="303"/>
      <c r="AJ95" s="303"/>
      <c r="AK95" s="303"/>
      <c r="AL95" s="303"/>
      <c r="AM95" s="303"/>
      <c r="AN95" s="302">
        <f t="shared" si="0"/>
        <v>0</v>
      </c>
      <c r="AO95" s="303"/>
      <c r="AP95" s="303"/>
      <c r="AQ95" s="98" t="s">
        <v>85</v>
      </c>
      <c r="AR95" s="99"/>
      <c r="AS95" s="100">
        <v>0</v>
      </c>
      <c r="AT95" s="101">
        <f t="shared" si="1"/>
        <v>0</v>
      </c>
      <c r="AU95" s="102">
        <f>'SO.01 - Oprava střechy'!P129</f>
        <v>0</v>
      </c>
      <c r="AV95" s="101">
        <f>'SO.01 - Oprava střechy'!J33</f>
        <v>0</v>
      </c>
      <c r="AW95" s="101">
        <f>'SO.01 - Oprava střechy'!J34</f>
        <v>0</v>
      </c>
      <c r="AX95" s="101">
        <f>'SO.01 - Oprava střechy'!J35</f>
        <v>0</v>
      </c>
      <c r="AY95" s="101">
        <f>'SO.01 - Oprava střechy'!J36</f>
        <v>0</v>
      </c>
      <c r="AZ95" s="101">
        <f>'SO.01 - Oprava střechy'!F33</f>
        <v>0</v>
      </c>
      <c r="BA95" s="101">
        <f>'SO.01 - Oprava střechy'!F34</f>
        <v>0</v>
      </c>
      <c r="BB95" s="101">
        <f>'SO.01 - Oprava střechy'!F35</f>
        <v>0</v>
      </c>
      <c r="BC95" s="101">
        <f>'SO.01 - Oprava střechy'!F36</f>
        <v>0</v>
      </c>
      <c r="BD95" s="103">
        <f>'SO.01 - Oprava střechy'!F37</f>
        <v>0</v>
      </c>
      <c r="BT95" s="104" t="s">
        <v>86</v>
      </c>
      <c r="BV95" s="104" t="s">
        <v>80</v>
      </c>
      <c r="BW95" s="104" t="s">
        <v>87</v>
      </c>
      <c r="BX95" s="104" t="s">
        <v>5</v>
      </c>
      <c r="CL95" s="104" t="s">
        <v>1</v>
      </c>
      <c r="CM95" s="104" t="s">
        <v>88</v>
      </c>
    </row>
    <row r="96" spans="1:91" s="7" customFormat="1" ht="16.5" customHeight="1">
      <c r="A96" s="94" t="s">
        <v>82</v>
      </c>
      <c r="B96" s="95"/>
      <c r="C96" s="96"/>
      <c r="D96" s="277" t="s">
        <v>89</v>
      </c>
      <c r="E96" s="277"/>
      <c r="F96" s="277"/>
      <c r="G96" s="277"/>
      <c r="H96" s="277"/>
      <c r="I96" s="97"/>
      <c r="J96" s="277" t="s">
        <v>90</v>
      </c>
      <c r="K96" s="277"/>
      <c r="L96" s="277"/>
      <c r="M96" s="277"/>
      <c r="N96" s="277"/>
      <c r="O96" s="277"/>
      <c r="P96" s="277"/>
      <c r="Q96" s="277"/>
      <c r="R96" s="277"/>
      <c r="S96" s="277"/>
      <c r="T96" s="277"/>
      <c r="U96" s="277"/>
      <c r="V96" s="277"/>
      <c r="W96" s="277"/>
      <c r="X96" s="277"/>
      <c r="Y96" s="277"/>
      <c r="Z96" s="277"/>
      <c r="AA96" s="277"/>
      <c r="AB96" s="277"/>
      <c r="AC96" s="277"/>
      <c r="AD96" s="277"/>
      <c r="AE96" s="277"/>
      <c r="AF96" s="277"/>
      <c r="AG96" s="302">
        <f>'SO.02 - Oprava vnějšího p...'!J30</f>
        <v>0</v>
      </c>
      <c r="AH96" s="303"/>
      <c r="AI96" s="303"/>
      <c r="AJ96" s="303"/>
      <c r="AK96" s="303"/>
      <c r="AL96" s="303"/>
      <c r="AM96" s="303"/>
      <c r="AN96" s="302">
        <f t="shared" si="0"/>
        <v>0</v>
      </c>
      <c r="AO96" s="303"/>
      <c r="AP96" s="303"/>
      <c r="AQ96" s="98" t="s">
        <v>85</v>
      </c>
      <c r="AR96" s="99"/>
      <c r="AS96" s="100">
        <v>0</v>
      </c>
      <c r="AT96" s="101">
        <f t="shared" si="1"/>
        <v>0</v>
      </c>
      <c r="AU96" s="102">
        <f>'SO.02 - Oprava vnějšího p...'!P132</f>
        <v>0</v>
      </c>
      <c r="AV96" s="101">
        <f>'SO.02 - Oprava vnějšího p...'!J33</f>
        <v>0</v>
      </c>
      <c r="AW96" s="101">
        <f>'SO.02 - Oprava vnějšího p...'!J34</f>
        <v>0</v>
      </c>
      <c r="AX96" s="101">
        <f>'SO.02 - Oprava vnějšího p...'!J35</f>
        <v>0</v>
      </c>
      <c r="AY96" s="101">
        <f>'SO.02 - Oprava vnějšího p...'!J36</f>
        <v>0</v>
      </c>
      <c r="AZ96" s="101">
        <f>'SO.02 - Oprava vnějšího p...'!F33</f>
        <v>0</v>
      </c>
      <c r="BA96" s="101">
        <f>'SO.02 - Oprava vnějšího p...'!F34</f>
        <v>0</v>
      </c>
      <c r="BB96" s="101">
        <f>'SO.02 - Oprava vnějšího p...'!F35</f>
        <v>0</v>
      </c>
      <c r="BC96" s="101">
        <f>'SO.02 - Oprava vnějšího p...'!F36</f>
        <v>0</v>
      </c>
      <c r="BD96" s="103">
        <f>'SO.02 - Oprava vnějšího p...'!F37</f>
        <v>0</v>
      </c>
      <c r="BT96" s="104" t="s">
        <v>86</v>
      </c>
      <c r="BV96" s="104" t="s">
        <v>80</v>
      </c>
      <c r="BW96" s="104" t="s">
        <v>91</v>
      </c>
      <c r="BX96" s="104" t="s">
        <v>5</v>
      </c>
      <c r="CL96" s="104" t="s">
        <v>1</v>
      </c>
      <c r="CM96" s="104" t="s">
        <v>88</v>
      </c>
    </row>
    <row r="97" spans="1:91" s="7" customFormat="1" ht="16.5" customHeight="1">
      <c r="B97" s="95"/>
      <c r="C97" s="96"/>
      <c r="D97" s="277" t="s">
        <v>92</v>
      </c>
      <c r="E97" s="277"/>
      <c r="F97" s="277"/>
      <c r="G97" s="277"/>
      <c r="H97" s="277"/>
      <c r="I97" s="97"/>
      <c r="J97" s="277" t="s">
        <v>93</v>
      </c>
      <c r="K97" s="277"/>
      <c r="L97" s="277"/>
      <c r="M97" s="277"/>
      <c r="N97" s="277"/>
      <c r="O97" s="277"/>
      <c r="P97" s="277"/>
      <c r="Q97" s="277"/>
      <c r="R97" s="277"/>
      <c r="S97" s="277"/>
      <c r="T97" s="277"/>
      <c r="U97" s="277"/>
      <c r="V97" s="277"/>
      <c r="W97" s="277"/>
      <c r="X97" s="277"/>
      <c r="Y97" s="277"/>
      <c r="Z97" s="277"/>
      <c r="AA97" s="277"/>
      <c r="AB97" s="277"/>
      <c r="AC97" s="277"/>
      <c r="AD97" s="277"/>
      <c r="AE97" s="277"/>
      <c r="AF97" s="277"/>
      <c r="AG97" s="307">
        <f>ROUND(SUM(AG98:AG101),2)</f>
        <v>0</v>
      </c>
      <c r="AH97" s="303"/>
      <c r="AI97" s="303"/>
      <c r="AJ97" s="303"/>
      <c r="AK97" s="303"/>
      <c r="AL97" s="303"/>
      <c r="AM97" s="303"/>
      <c r="AN97" s="302">
        <f t="shared" si="0"/>
        <v>0</v>
      </c>
      <c r="AO97" s="303"/>
      <c r="AP97" s="303"/>
      <c r="AQ97" s="98" t="s">
        <v>85</v>
      </c>
      <c r="AR97" s="99"/>
      <c r="AS97" s="100">
        <f>ROUND(SUM(AS98:AS101),2)</f>
        <v>0</v>
      </c>
      <c r="AT97" s="101">
        <f t="shared" si="1"/>
        <v>0</v>
      </c>
      <c r="AU97" s="102">
        <f>ROUND(SUM(AU98:AU101),5)</f>
        <v>0</v>
      </c>
      <c r="AV97" s="101">
        <f>ROUND(AZ97*L29,2)</f>
        <v>0</v>
      </c>
      <c r="AW97" s="101">
        <f>ROUND(BA97*L30,2)</f>
        <v>0</v>
      </c>
      <c r="AX97" s="101">
        <f>ROUND(BB97*L29,2)</f>
        <v>0</v>
      </c>
      <c r="AY97" s="101">
        <f>ROUND(BC97*L30,2)</f>
        <v>0</v>
      </c>
      <c r="AZ97" s="101">
        <f>ROUND(SUM(AZ98:AZ101),2)</f>
        <v>0</v>
      </c>
      <c r="BA97" s="101">
        <f>ROUND(SUM(BA98:BA101),2)</f>
        <v>0</v>
      </c>
      <c r="BB97" s="101">
        <f>ROUND(SUM(BB98:BB101),2)</f>
        <v>0</v>
      </c>
      <c r="BC97" s="101">
        <f>ROUND(SUM(BC98:BC101),2)</f>
        <v>0</v>
      </c>
      <c r="BD97" s="103">
        <f>ROUND(SUM(BD98:BD101),2)</f>
        <v>0</v>
      </c>
      <c r="BS97" s="104" t="s">
        <v>77</v>
      </c>
      <c r="BT97" s="104" t="s">
        <v>86</v>
      </c>
      <c r="BU97" s="104" t="s">
        <v>79</v>
      </c>
      <c r="BV97" s="104" t="s">
        <v>80</v>
      </c>
      <c r="BW97" s="104" t="s">
        <v>94</v>
      </c>
      <c r="BX97" s="104" t="s">
        <v>5</v>
      </c>
      <c r="CL97" s="104" t="s">
        <v>1</v>
      </c>
      <c r="CM97" s="104" t="s">
        <v>86</v>
      </c>
    </row>
    <row r="98" spans="1:91" s="4" customFormat="1" ht="16.5" customHeight="1">
      <c r="A98" s="94" t="s">
        <v>82</v>
      </c>
      <c r="B98" s="59"/>
      <c r="C98" s="105"/>
      <c r="D98" s="105"/>
      <c r="E98" s="278" t="s">
        <v>95</v>
      </c>
      <c r="F98" s="278"/>
      <c r="G98" s="278"/>
      <c r="H98" s="278"/>
      <c r="I98" s="278"/>
      <c r="J98" s="105"/>
      <c r="K98" s="278" t="s">
        <v>96</v>
      </c>
      <c r="L98" s="278"/>
      <c r="M98" s="278"/>
      <c r="N98" s="278"/>
      <c r="O98" s="278"/>
      <c r="P98" s="278"/>
      <c r="Q98" s="278"/>
      <c r="R98" s="278"/>
      <c r="S98" s="278"/>
      <c r="T98" s="278"/>
      <c r="U98" s="278"/>
      <c r="V98" s="278"/>
      <c r="W98" s="278"/>
      <c r="X98" s="278"/>
      <c r="Y98" s="278"/>
      <c r="Z98" s="278"/>
      <c r="AA98" s="278"/>
      <c r="AB98" s="278"/>
      <c r="AC98" s="278"/>
      <c r="AD98" s="278"/>
      <c r="AE98" s="278"/>
      <c r="AF98" s="278"/>
      <c r="AG98" s="304">
        <f>'3.1 - Stavební část'!J32</f>
        <v>0</v>
      </c>
      <c r="AH98" s="305"/>
      <c r="AI98" s="305"/>
      <c r="AJ98" s="305"/>
      <c r="AK98" s="305"/>
      <c r="AL98" s="305"/>
      <c r="AM98" s="305"/>
      <c r="AN98" s="304">
        <f t="shared" si="0"/>
        <v>0</v>
      </c>
      <c r="AO98" s="305"/>
      <c r="AP98" s="305"/>
      <c r="AQ98" s="106" t="s">
        <v>97</v>
      </c>
      <c r="AR98" s="61"/>
      <c r="AS98" s="107">
        <v>0</v>
      </c>
      <c r="AT98" s="108">
        <f t="shared" si="1"/>
        <v>0</v>
      </c>
      <c r="AU98" s="109">
        <f>'3.1 - Stavební část'!P137</f>
        <v>0</v>
      </c>
      <c r="AV98" s="108">
        <f>'3.1 - Stavební část'!J35</f>
        <v>0</v>
      </c>
      <c r="AW98" s="108">
        <f>'3.1 - Stavební část'!J36</f>
        <v>0</v>
      </c>
      <c r="AX98" s="108">
        <f>'3.1 - Stavební část'!J37</f>
        <v>0</v>
      </c>
      <c r="AY98" s="108">
        <f>'3.1 - Stavební část'!J38</f>
        <v>0</v>
      </c>
      <c r="AZ98" s="108">
        <f>'3.1 - Stavební část'!F35</f>
        <v>0</v>
      </c>
      <c r="BA98" s="108">
        <f>'3.1 - Stavební část'!F36</f>
        <v>0</v>
      </c>
      <c r="BB98" s="108">
        <f>'3.1 - Stavební část'!F37</f>
        <v>0</v>
      </c>
      <c r="BC98" s="108">
        <f>'3.1 - Stavební část'!F38</f>
        <v>0</v>
      </c>
      <c r="BD98" s="110">
        <f>'3.1 - Stavební část'!F39</f>
        <v>0</v>
      </c>
      <c r="BT98" s="111" t="s">
        <v>88</v>
      </c>
      <c r="BV98" s="111" t="s">
        <v>80</v>
      </c>
      <c r="BW98" s="111" t="s">
        <v>98</v>
      </c>
      <c r="BX98" s="111" t="s">
        <v>94</v>
      </c>
      <c r="CL98" s="111" t="s">
        <v>1</v>
      </c>
    </row>
    <row r="99" spans="1:91" s="4" customFormat="1" ht="16.5" customHeight="1">
      <c r="A99" s="94" t="s">
        <v>82</v>
      </c>
      <c r="B99" s="59"/>
      <c r="C99" s="105"/>
      <c r="D99" s="105"/>
      <c r="E99" s="278" t="s">
        <v>99</v>
      </c>
      <c r="F99" s="278"/>
      <c r="G99" s="278"/>
      <c r="H99" s="278"/>
      <c r="I99" s="278"/>
      <c r="J99" s="105"/>
      <c r="K99" s="278" t="s">
        <v>100</v>
      </c>
      <c r="L99" s="278"/>
      <c r="M99" s="278"/>
      <c r="N99" s="278"/>
      <c r="O99" s="278"/>
      <c r="P99" s="278"/>
      <c r="Q99" s="278"/>
      <c r="R99" s="278"/>
      <c r="S99" s="278"/>
      <c r="T99" s="278"/>
      <c r="U99" s="278"/>
      <c r="V99" s="278"/>
      <c r="W99" s="278"/>
      <c r="X99" s="278"/>
      <c r="Y99" s="278"/>
      <c r="Z99" s="278"/>
      <c r="AA99" s="278"/>
      <c r="AB99" s="278"/>
      <c r="AC99" s="278"/>
      <c r="AD99" s="278"/>
      <c r="AE99" s="278"/>
      <c r="AF99" s="278"/>
      <c r="AG99" s="304">
        <f>'3.2 - ZTI'!J32</f>
        <v>0</v>
      </c>
      <c r="AH99" s="305"/>
      <c r="AI99" s="305"/>
      <c r="AJ99" s="305"/>
      <c r="AK99" s="305"/>
      <c r="AL99" s="305"/>
      <c r="AM99" s="305"/>
      <c r="AN99" s="304">
        <f t="shared" si="0"/>
        <v>0</v>
      </c>
      <c r="AO99" s="305"/>
      <c r="AP99" s="305"/>
      <c r="AQ99" s="106" t="s">
        <v>97</v>
      </c>
      <c r="AR99" s="61"/>
      <c r="AS99" s="107">
        <v>0</v>
      </c>
      <c r="AT99" s="108">
        <f t="shared" si="1"/>
        <v>0</v>
      </c>
      <c r="AU99" s="109">
        <f>'3.2 - ZTI'!P131</f>
        <v>0</v>
      </c>
      <c r="AV99" s="108">
        <f>'3.2 - ZTI'!J35</f>
        <v>0</v>
      </c>
      <c r="AW99" s="108">
        <f>'3.2 - ZTI'!J36</f>
        <v>0</v>
      </c>
      <c r="AX99" s="108">
        <f>'3.2 - ZTI'!J37</f>
        <v>0</v>
      </c>
      <c r="AY99" s="108">
        <f>'3.2 - ZTI'!J38</f>
        <v>0</v>
      </c>
      <c r="AZ99" s="108">
        <f>'3.2 - ZTI'!F35</f>
        <v>0</v>
      </c>
      <c r="BA99" s="108">
        <f>'3.2 - ZTI'!F36</f>
        <v>0</v>
      </c>
      <c r="BB99" s="108">
        <f>'3.2 - ZTI'!F37</f>
        <v>0</v>
      </c>
      <c r="BC99" s="108">
        <f>'3.2 - ZTI'!F38</f>
        <v>0</v>
      </c>
      <c r="BD99" s="110">
        <f>'3.2 - ZTI'!F39</f>
        <v>0</v>
      </c>
      <c r="BT99" s="111" t="s">
        <v>88</v>
      </c>
      <c r="BV99" s="111" t="s">
        <v>80</v>
      </c>
      <c r="BW99" s="111" t="s">
        <v>101</v>
      </c>
      <c r="BX99" s="111" t="s">
        <v>94</v>
      </c>
      <c r="CL99" s="111" t="s">
        <v>1</v>
      </c>
    </row>
    <row r="100" spans="1:91" s="4" customFormat="1" ht="16.5" customHeight="1">
      <c r="A100" s="94" t="s">
        <v>82</v>
      </c>
      <c r="B100" s="59"/>
      <c r="C100" s="105"/>
      <c r="D100" s="105"/>
      <c r="E100" s="278" t="s">
        <v>102</v>
      </c>
      <c r="F100" s="278"/>
      <c r="G100" s="278"/>
      <c r="H100" s="278"/>
      <c r="I100" s="278"/>
      <c r="J100" s="105"/>
      <c r="K100" s="278" t="s">
        <v>103</v>
      </c>
      <c r="L100" s="278"/>
      <c r="M100" s="278"/>
      <c r="N100" s="278"/>
      <c r="O100" s="278"/>
      <c r="P100" s="278"/>
      <c r="Q100" s="278"/>
      <c r="R100" s="278"/>
      <c r="S100" s="278"/>
      <c r="T100" s="278"/>
      <c r="U100" s="278"/>
      <c r="V100" s="278"/>
      <c r="W100" s="278"/>
      <c r="X100" s="278"/>
      <c r="Y100" s="278"/>
      <c r="Z100" s="278"/>
      <c r="AA100" s="278"/>
      <c r="AB100" s="278"/>
      <c r="AC100" s="278"/>
      <c r="AD100" s="278"/>
      <c r="AE100" s="278"/>
      <c r="AF100" s="278"/>
      <c r="AG100" s="304">
        <f>'3.3 - Zařízení vnitřních ...'!J32</f>
        <v>0</v>
      </c>
      <c r="AH100" s="305"/>
      <c r="AI100" s="305"/>
      <c r="AJ100" s="305"/>
      <c r="AK100" s="305"/>
      <c r="AL100" s="305"/>
      <c r="AM100" s="305"/>
      <c r="AN100" s="304">
        <f t="shared" si="0"/>
        <v>0</v>
      </c>
      <c r="AO100" s="305"/>
      <c r="AP100" s="305"/>
      <c r="AQ100" s="106" t="s">
        <v>97</v>
      </c>
      <c r="AR100" s="61"/>
      <c r="AS100" s="107">
        <v>0</v>
      </c>
      <c r="AT100" s="108">
        <f t="shared" si="1"/>
        <v>0</v>
      </c>
      <c r="AU100" s="109">
        <f>'3.3 - Zařízení vnitřních ...'!P123</f>
        <v>0</v>
      </c>
      <c r="AV100" s="108">
        <f>'3.3 - Zařízení vnitřních ...'!J35</f>
        <v>0</v>
      </c>
      <c r="AW100" s="108">
        <f>'3.3 - Zařízení vnitřních ...'!J36</f>
        <v>0</v>
      </c>
      <c r="AX100" s="108">
        <f>'3.3 - Zařízení vnitřních ...'!J37</f>
        <v>0</v>
      </c>
      <c r="AY100" s="108">
        <f>'3.3 - Zařízení vnitřních ...'!J38</f>
        <v>0</v>
      </c>
      <c r="AZ100" s="108">
        <f>'3.3 - Zařízení vnitřních ...'!F35</f>
        <v>0</v>
      </c>
      <c r="BA100" s="108">
        <f>'3.3 - Zařízení vnitřních ...'!F36</f>
        <v>0</v>
      </c>
      <c r="BB100" s="108">
        <f>'3.3 - Zařízení vnitřních ...'!F37</f>
        <v>0</v>
      </c>
      <c r="BC100" s="108">
        <f>'3.3 - Zařízení vnitřních ...'!F38</f>
        <v>0</v>
      </c>
      <c r="BD100" s="110">
        <f>'3.3 - Zařízení vnitřních ...'!F39</f>
        <v>0</v>
      </c>
      <c r="BT100" s="111" t="s">
        <v>88</v>
      </c>
      <c r="BV100" s="111" t="s">
        <v>80</v>
      </c>
      <c r="BW100" s="111" t="s">
        <v>104</v>
      </c>
      <c r="BX100" s="111" t="s">
        <v>94</v>
      </c>
      <c r="CL100" s="111" t="s">
        <v>1</v>
      </c>
    </row>
    <row r="101" spans="1:91" s="4" customFormat="1" ht="16.5" customHeight="1">
      <c r="A101" s="94" t="s">
        <v>82</v>
      </c>
      <c r="B101" s="59"/>
      <c r="C101" s="105"/>
      <c r="D101" s="105"/>
      <c r="E101" s="278" t="s">
        <v>105</v>
      </c>
      <c r="F101" s="278"/>
      <c r="G101" s="278"/>
      <c r="H101" s="278"/>
      <c r="I101" s="278"/>
      <c r="J101" s="105"/>
      <c r="K101" s="278" t="s">
        <v>106</v>
      </c>
      <c r="L101" s="278"/>
      <c r="M101" s="278"/>
      <c r="N101" s="278"/>
      <c r="O101" s="278"/>
      <c r="P101" s="278"/>
      <c r="Q101" s="278"/>
      <c r="R101" s="278"/>
      <c r="S101" s="278"/>
      <c r="T101" s="278"/>
      <c r="U101" s="278"/>
      <c r="V101" s="278"/>
      <c r="W101" s="278"/>
      <c r="X101" s="278"/>
      <c r="Y101" s="278"/>
      <c r="Z101" s="278"/>
      <c r="AA101" s="278"/>
      <c r="AB101" s="278"/>
      <c r="AC101" s="278"/>
      <c r="AD101" s="278"/>
      <c r="AE101" s="278"/>
      <c r="AF101" s="278"/>
      <c r="AG101" s="304">
        <f>'3.4 - Elektroinstalace'!J32</f>
        <v>0</v>
      </c>
      <c r="AH101" s="305"/>
      <c r="AI101" s="305"/>
      <c r="AJ101" s="305"/>
      <c r="AK101" s="305"/>
      <c r="AL101" s="305"/>
      <c r="AM101" s="305"/>
      <c r="AN101" s="304">
        <f t="shared" si="0"/>
        <v>0</v>
      </c>
      <c r="AO101" s="305"/>
      <c r="AP101" s="305"/>
      <c r="AQ101" s="106" t="s">
        <v>97</v>
      </c>
      <c r="AR101" s="61"/>
      <c r="AS101" s="107">
        <v>0</v>
      </c>
      <c r="AT101" s="108">
        <f t="shared" si="1"/>
        <v>0</v>
      </c>
      <c r="AU101" s="109">
        <f>'3.4 - Elektroinstalace'!P155</f>
        <v>0</v>
      </c>
      <c r="AV101" s="108">
        <f>'3.4 - Elektroinstalace'!J35</f>
        <v>0</v>
      </c>
      <c r="AW101" s="108">
        <f>'3.4 - Elektroinstalace'!J36</f>
        <v>0</v>
      </c>
      <c r="AX101" s="108">
        <f>'3.4 - Elektroinstalace'!J37</f>
        <v>0</v>
      </c>
      <c r="AY101" s="108">
        <f>'3.4 - Elektroinstalace'!J38</f>
        <v>0</v>
      </c>
      <c r="AZ101" s="108">
        <f>'3.4 - Elektroinstalace'!F35</f>
        <v>0</v>
      </c>
      <c r="BA101" s="108">
        <f>'3.4 - Elektroinstalace'!F36</f>
        <v>0</v>
      </c>
      <c r="BB101" s="108">
        <f>'3.4 - Elektroinstalace'!F37</f>
        <v>0</v>
      </c>
      <c r="BC101" s="108">
        <f>'3.4 - Elektroinstalace'!F38</f>
        <v>0</v>
      </c>
      <c r="BD101" s="110">
        <f>'3.4 - Elektroinstalace'!F39</f>
        <v>0</v>
      </c>
      <c r="BT101" s="111" t="s">
        <v>88</v>
      </c>
      <c r="BV101" s="111" t="s">
        <v>80</v>
      </c>
      <c r="BW101" s="111" t="s">
        <v>107</v>
      </c>
      <c r="BX101" s="111" t="s">
        <v>94</v>
      </c>
      <c r="CL101" s="111" t="s">
        <v>1</v>
      </c>
    </row>
    <row r="102" spans="1:91" s="7" customFormat="1" ht="16.5" customHeight="1">
      <c r="A102" s="94" t="s">
        <v>82</v>
      </c>
      <c r="B102" s="95"/>
      <c r="C102" s="96"/>
      <c r="D102" s="277" t="s">
        <v>108</v>
      </c>
      <c r="E102" s="277"/>
      <c r="F102" s="277"/>
      <c r="G102" s="277"/>
      <c r="H102" s="277"/>
      <c r="I102" s="97"/>
      <c r="J102" s="277" t="s">
        <v>109</v>
      </c>
      <c r="K102" s="277"/>
      <c r="L102" s="277"/>
      <c r="M102" s="277"/>
      <c r="N102" s="277"/>
      <c r="O102" s="277"/>
      <c r="P102" s="277"/>
      <c r="Q102" s="277"/>
      <c r="R102" s="277"/>
      <c r="S102" s="277"/>
      <c r="T102" s="277"/>
      <c r="U102" s="277"/>
      <c r="V102" s="277"/>
      <c r="W102" s="277"/>
      <c r="X102" s="277"/>
      <c r="Y102" s="277"/>
      <c r="Z102" s="277"/>
      <c r="AA102" s="277"/>
      <c r="AB102" s="277"/>
      <c r="AC102" s="277"/>
      <c r="AD102" s="277"/>
      <c r="AE102" s="277"/>
      <c r="AF102" s="277"/>
      <c r="AG102" s="302">
        <f>'SO.04 - Oprava provozních...'!J30</f>
        <v>0</v>
      </c>
      <c r="AH102" s="303"/>
      <c r="AI102" s="303"/>
      <c r="AJ102" s="303"/>
      <c r="AK102" s="303"/>
      <c r="AL102" s="303"/>
      <c r="AM102" s="303"/>
      <c r="AN102" s="302">
        <f t="shared" si="0"/>
        <v>0</v>
      </c>
      <c r="AO102" s="303"/>
      <c r="AP102" s="303"/>
      <c r="AQ102" s="98" t="s">
        <v>85</v>
      </c>
      <c r="AR102" s="99"/>
      <c r="AS102" s="100">
        <v>0</v>
      </c>
      <c r="AT102" s="101">
        <f t="shared" si="1"/>
        <v>0</v>
      </c>
      <c r="AU102" s="102">
        <f>'SO.04 - Oprava provozních...'!P124</f>
        <v>0</v>
      </c>
      <c r="AV102" s="101">
        <f>'SO.04 - Oprava provozních...'!J33</f>
        <v>0</v>
      </c>
      <c r="AW102" s="101">
        <f>'SO.04 - Oprava provozních...'!J34</f>
        <v>0</v>
      </c>
      <c r="AX102" s="101">
        <f>'SO.04 - Oprava provozních...'!J35</f>
        <v>0</v>
      </c>
      <c r="AY102" s="101">
        <f>'SO.04 - Oprava provozních...'!J36</f>
        <v>0</v>
      </c>
      <c r="AZ102" s="101">
        <f>'SO.04 - Oprava provozních...'!F33</f>
        <v>0</v>
      </c>
      <c r="BA102" s="101">
        <f>'SO.04 - Oprava provozních...'!F34</f>
        <v>0</v>
      </c>
      <c r="BB102" s="101">
        <f>'SO.04 - Oprava provozních...'!F35</f>
        <v>0</v>
      </c>
      <c r="BC102" s="101">
        <f>'SO.04 - Oprava provozních...'!F36</f>
        <v>0</v>
      </c>
      <c r="BD102" s="103">
        <f>'SO.04 - Oprava provozních...'!F37</f>
        <v>0</v>
      </c>
      <c r="BT102" s="104" t="s">
        <v>86</v>
      </c>
      <c r="BV102" s="104" t="s">
        <v>80</v>
      </c>
      <c r="BW102" s="104" t="s">
        <v>110</v>
      </c>
      <c r="BX102" s="104" t="s">
        <v>5</v>
      </c>
      <c r="CL102" s="104" t="s">
        <v>1</v>
      </c>
      <c r="CM102" s="104" t="s">
        <v>88</v>
      </c>
    </row>
    <row r="103" spans="1:91" s="7" customFormat="1" ht="24.75" customHeight="1">
      <c r="A103" s="94" t="s">
        <v>82</v>
      </c>
      <c r="B103" s="95"/>
      <c r="C103" s="96"/>
      <c r="D103" s="277" t="s">
        <v>111</v>
      </c>
      <c r="E103" s="277"/>
      <c r="F103" s="277"/>
      <c r="G103" s="277"/>
      <c r="H103" s="277"/>
      <c r="I103" s="97"/>
      <c r="J103" s="277" t="s">
        <v>112</v>
      </c>
      <c r="K103" s="277"/>
      <c r="L103" s="277"/>
      <c r="M103" s="277"/>
      <c r="N103" s="277"/>
      <c r="O103" s="277"/>
      <c r="P103" s="277"/>
      <c r="Q103" s="277"/>
      <c r="R103" s="277"/>
      <c r="S103" s="277"/>
      <c r="T103" s="277"/>
      <c r="U103" s="277"/>
      <c r="V103" s="277"/>
      <c r="W103" s="277"/>
      <c r="X103" s="277"/>
      <c r="Y103" s="277"/>
      <c r="Z103" s="277"/>
      <c r="AA103" s="277"/>
      <c r="AB103" s="277"/>
      <c r="AC103" s="277"/>
      <c r="AD103" s="277"/>
      <c r="AE103" s="277"/>
      <c r="AF103" s="277"/>
      <c r="AG103" s="302">
        <f>'SO.05 - Oprava elektroins...'!J30</f>
        <v>0</v>
      </c>
      <c r="AH103" s="303"/>
      <c r="AI103" s="303"/>
      <c r="AJ103" s="303"/>
      <c r="AK103" s="303"/>
      <c r="AL103" s="303"/>
      <c r="AM103" s="303"/>
      <c r="AN103" s="302">
        <f t="shared" si="0"/>
        <v>0</v>
      </c>
      <c r="AO103" s="303"/>
      <c r="AP103" s="303"/>
      <c r="AQ103" s="98" t="s">
        <v>85</v>
      </c>
      <c r="AR103" s="99"/>
      <c r="AS103" s="100">
        <v>0</v>
      </c>
      <c r="AT103" s="101">
        <f t="shared" si="1"/>
        <v>0</v>
      </c>
      <c r="AU103" s="102">
        <f>'SO.05 - Oprava elektroins...'!P150</f>
        <v>0</v>
      </c>
      <c r="AV103" s="101">
        <f>'SO.05 - Oprava elektroins...'!J33</f>
        <v>0</v>
      </c>
      <c r="AW103" s="101">
        <f>'SO.05 - Oprava elektroins...'!J34</f>
        <v>0</v>
      </c>
      <c r="AX103" s="101">
        <f>'SO.05 - Oprava elektroins...'!J35</f>
        <v>0</v>
      </c>
      <c r="AY103" s="101">
        <f>'SO.05 - Oprava elektroins...'!J36</f>
        <v>0</v>
      </c>
      <c r="AZ103" s="101">
        <f>'SO.05 - Oprava elektroins...'!F33</f>
        <v>0</v>
      </c>
      <c r="BA103" s="101">
        <f>'SO.05 - Oprava elektroins...'!F34</f>
        <v>0</v>
      </c>
      <c r="BB103" s="101">
        <f>'SO.05 - Oprava elektroins...'!F35</f>
        <v>0</v>
      </c>
      <c r="BC103" s="101">
        <f>'SO.05 - Oprava elektroins...'!F36</f>
        <v>0</v>
      </c>
      <c r="BD103" s="103">
        <f>'SO.05 - Oprava elektroins...'!F37</f>
        <v>0</v>
      </c>
      <c r="BT103" s="104" t="s">
        <v>86</v>
      </c>
      <c r="BV103" s="104" t="s">
        <v>80</v>
      </c>
      <c r="BW103" s="104" t="s">
        <v>113</v>
      </c>
      <c r="BX103" s="104" t="s">
        <v>5</v>
      </c>
      <c r="CL103" s="104" t="s">
        <v>1</v>
      </c>
      <c r="CM103" s="104" t="s">
        <v>88</v>
      </c>
    </row>
    <row r="104" spans="1:91" s="7" customFormat="1" ht="16.5" customHeight="1">
      <c r="A104" s="94" t="s">
        <v>82</v>
      </c>
      <c r="B104" s="95"/>
      <c r="C104" s="96"/>
      <c r="D104" s="277" t="s">
        <v>114</v>
      </c>
      <c r="E104" s="277"/>
      <c r="F104" s="277"/>
      <c r="G104" s="277"/>
      <c r="H104" s="277"/>
      <c r="I104" s="97"/>
      <c r="J104" s="277" t="s">
        <v>115</v>
      </c>
      <c r="K104" s="277"/>
      <c r="L104" s="277"/>
      <c r="M104" s="277"/>
      <c r="N104" s="277"/>
      <c r="O104" s="277"/>
      <c r="P104" s="277"/>
      <c r="Q104" s="277"/>
      <c r="R104" s="277"/>
      <c r="S104" s="277"/>
      <c r="T104" s="277"/>
      <c r="U104" s="277"/>
      <c r="V104" s="277"/>
      <c r="W104" s="277"/>
      <c r="X104" s="277"/>
      <c r="Y104" s="277"/>
      <c r="Z104" s="277"/>
      <c r="AA104" s="277"/>
      <c r="AB104" s="277"/>
      <c r="AC104" s="277"/>
      <c r="AD104" s="277"/>
      <c r="AE104" s="277"/>
      <c r="AF104" s="277"/>
      <c r="AG104" s="302">
        <f>'SO.06 - Oprava zpevněných...'!J30</f>
        <v>0</v>
      </c>
      <c r="AH104" s="303"/>
      <c r="AI104" s="303"/>
      <c r="AJ104" s="303"/>
      <c r="AK104" s="303"/>
      <c r="AL104" s="303"/>
      <c r="AM104" s="303"/>
      <c r="AN104" s="302">
        <f t="shared" si="0"/>
        <v>0</v>
      </c>
      <c r="AO104" s="303"/>
      <c r="AP104" s="303"/>
      <c r="AQ104" s="98" t="s">
        <v>85</v>
      </c>
      <c r="AR104" s="99"/>
      <c r="AS104" s="100">
        <v>0</v>
      </c>
      <c r="AT104" s="101">
        <f t="shared" si="1"/>
        <v>0</v>
      </c>
      <c r="AU104" s="102">
        <f>'SO.06 - Oprava zpevněných...'!P134</f>
        <v>0</v>
      </c>
      <c r="AV104" s="101">
        <f>'SO.06 - Oprava zpevněných...'!J33</f>
        <v>0</v>
      </c>
      <c r="AW104" s="101">
        <f>'SO.06 - Oprava zpevněných...'!J34</f>
        <v>0</v>
      </c>
      <c r="AX104" s="101">
        <f>'SO.06 - Oprava zpevněných...'!J35</f>
        <v>0</v>
      </c>
      <c r="AY104" s="101">
        <f>'SO.06 - Oprava zpevněných...'!J36</f>
        <v>0</v>
      </c>
      <c r="AZ104" s="101">
        <f>'SO.06 - Oprava zpevněných...'!F33</f>
        <v>0</v>
      </c>
      <c r="BA104" s="101">
        <f>'SO.06 - Oprava zpevněných...'!F34</f>
        <v>0</v>
      </c>
      <c r="BB104" s="101">
        <f>'SO.06 - Oprava zpevněných...'!F35</f>
        <v>0</v>
      </c>
      <c r="BC104" s="101">
        <f>'SO.06 - Oprava zpevněných...'!F36</f>
        <v>0</v>
      </c>
      <c r="BD104" s="103">
        <f>'SO.06 - Oprava zpevněných...'!F37</f>
        <v>0</v>
      </c>
      <c r="BT104" s="104" t="s">
        <v>86</v>
      </c>
      <c r="BV104" s="104" t="s">
        <v>80</v>
      </c>
      <c r="BW104" s="104" t="s">
        <v>116</v>
      </c>
      <c r="BX104" s="104" t="s">
        <v>5</v>
      </c>
      <c r="CL104" s="104" t="s">
        <v>1</v>
      </c>
      <c r="CM104" s="104" t="s">
        <v>88</v>
      </c>
    </row>
    <row r="105" spans="1:91" s="7" customFormat="1" ht="16.5" customHeight="1">
      <c r="A105" s="94" t="s">
        <v>82</v>
      </c>
      <c r="B105" s="95"/>
      <c r="C105" s="96"/>
      <c r="D105" s="277" t="s">
        <v>117</v>
      </c>
      <c r="E105" s="277"/>
      <c r="F105" s="277"/>
      <c r="G105" s="277"/>
      <c r="H105" s="277"/>
      <c r="I105" s="97"/>
      <c r="J105" s="277" t="s">
        <v>118</v>
      </c>
      <c r="K105" s="277"/>
      <c r="L105" s="277"/>
      <c r="M105" s="277"/>
      <c r="N105" s="277"/>
      <c r="O105" s="277"/>
      <c r="P105" s="277"/>
      <c r="Q105" s="277"/>
      <c r="R105" s="277"/>
      <c r="S105" s="277"/>
      <c r="T105" s="277"/>
      <c r="U105" s="277"/>
      <c r="V105" s="277"/>
      <c r="W105" s="277"/>
      <c r="X105" s="277"/>
      <c r="Y105" s="277"/>
      <c r="Z105" s="277"/>
      <c r="AA105" s="277"/>
      <c r="AB105" s="277"/>
      <c r="AC105" s="277"/>
      <c r="AD105" s="277"/>
      <c r="AE105" s="277"/>
      <c r="AF105" s="277"/>
      <c r="AG105" s="302">
        <f>'SO.07 - Demolice kůlen'!J30</f>
        <v>0</v>
      </c>
      <c r="AH105" s="303"/>
      <c r="AI105" s="303"/>
      <c r="AJ105" s="303"/>
      <c r="AK105" s="303"/>
      <c r="AL105" s="303"/>
      <c r="AM105" s="303"/>
      <c r="AN105" s="302">
        <f t="shared" si="0"/>
        <v>0</v>
      </c>
      <c r="AO105" s="303"/>
      <c r="AP105" s="303"/>
      <c r="AQ105" s="98" t="s">
        <v>85</v>
      </c>
      <c r="AR105" s="99"/>
      <c r="AS105" s="100">
        <v>0</v>
      </c>
      <c r="AT105" s="101">
        <f t="shared" si="1"/>
        <v>0</v>
      </c>
      <c r="AU105" s="102">
        <f>'SO.07 - Demolice kůlen'!P124</f>
        <v>0</v>
      </c>
      <c r="AV105" s="101">
        <f>'SO.07 - Demolice kůlen'!J33</f>
        <v>0</v>
      </c>
      <c r="AW105" s="101">
        <f>'SO.07 - Demolice kůlen'!J34</f>
        <v>0</v>
      </c>
      <c r="AX105" s="101">
        <f>'SO.07 - Demolice kůlen'!J35</f>
        <v>0</v>
      </c>
      <c r="AY105" s="101">
        <f>'SO.07 - Demolice kůlen'!J36</f>
        <v>0</v>
      </c>
      <c r="AZ105" s="101">
        <f>'SO.07 - Demolice kůlen'!F33</f>
        <v>0</v>
      </c>
      <c r="BA105" s="101">
        <f>'SO.07 - Demolice kůlen'!F34</f>
        <v>0</v>
      </c>
      <c r="BB105" s="101">
        <f>'SO.07 - Demolice kůlen'!F35</f>
        <v>0</v>
      </c>
      <c r="BC105" s="101">
        <f>'SO.07 - Demolice kůlen'!F36</f>
        <v>0</v>
      </c>
      <c r="BD105" s="103">
        <f>'SO.07 - Demolice kůlen'!F37</f>
        <v>0</v>
      </c>
      <c r="BT105" s="104" t="s">
        <v>86</v>
      </c>
      <c r="BV105" s="104" t="s">
        <v>80</v>
      </c>
      <c r="BW105" s="104" t="s">
        <v>119</v>
      </c>
      <c r="BX105" s="104" t="s">
        <v>5</v>
      </c>
      <c r="CL105" s="104" t="s">
        <v>1</v>
      </c>
      <c r="CM105" s="104" t="s">
        <v>88</v>
      </c>
    </row>
    <row r="106" spans="1:91" s="7" customFormat="1" ht="16.5" customHeight="1">
      <c r="A106" s="94" t="s">
        <v>82</v>
      </c>
      <c r="B106" s="95"/>
      <c r="C106" s="96"/>
      <c r="D106" s="277" t="s">
        <v>120</v>
      </c>
      <c r="E106" s="277"/>
      <c r="F106" s="277"/>
      <c r="G106" s="277"/>
      <c r="H106" s="277"/>
      <c r="I106" s="97"/>
      <c r="J106" s="277" t="s">
        <v>121</v>
      </c>
      <c r="K106" s="277"/>
      <c r="L106" s="277"/>
      <c r="M106" s="277"/>
      <c r="N106" s="277"/>
      <c r="O106" s="277"/>
      <c r="P106" s="277"/>
      <c r="Q106" s="277"/>
      <c r="R106" s="277"/>
      <c r="S106" s="277"/>
      <c r="T106" s="277"/>
      <c r="U106" s="277"/>
      <c r="V106" s="277"/>
      <c r="W106" s="277"/>
      <c r="X106" s="277"/>
      <c r="Y106" s="277"/>
      <c r="Z106" s="277"/>
      <c r="AA106" s="277"/>
      <c r="AB106" s="277"/>
      <c r="AC106" s="277"/>
      <c r="AD106" s="277"/>
      <c r="AE106" s="277"/>
      <c r="AF106" s="277"/>
      <c r="AG106" s="302">
        <f>'SO.08 - VRN'!J30</f>
        <v>0</v>
      </c>
      <c r="AH106" s="303"/>
      <c r="AI106" s="303"/>
      <c r="AJ106" s="303"/>
      <c r="AK106" s="303"/>
      <c r="AL106" s="303"/>
      <c r="AM106" s="303"/>
      <c r="AN106" s="302">
        <f t="shared" si="0"/>
        <v>0</v>
      </c>
      <c r="AO106" s="303"/>
      <c r="AP106" s="303"/>
      <c r="AQ106" s="98" t="s">
        <v>85</v>
      </c>
      <c r="AR106" s="99"/>
      <c r="AS106" s="112">
        <v>0</v>
      </c>
      <c r="AT106" s="113">
        <f t="shared" si="1"/>
        <v>0</v>
      </c>
      <c r="AU106" s="114">
        <f>'SO.08 - VRN'!P121</f>
        <v>0</v>
      </c>
      <c r="AV106" s="113">
        <f>'SO.08 - VRN'!J33</f>
        <v>0</v>
      </c>
      <c r="AW106" s="113">
        <f>'SO.08 - VRN'!J34</f>
        <v>0</v>
      </c>
      <c r="AX106" s="113">
        <f>'SO.08 - VRN'!J35</f>
        <v>0</v>
      </c>
      <c r="AY106" s="113">
        <f>'SO.08 - VRN'!J36</f>
        <v>0</v>
      </c>
      <c r="AZ106" s="113">
        <f>'SO.08 - VRN'!F33</f>
        <v>0</v>
      </c>
      <c r="BA106" s="113">
        <f>'SO.08 - VRN'!F34</f>
        <v>0</v>
      </c>
      <c r="BB106" s="113">
        <f>'SO.08 - VRN'!F35</f>
        <v>0</v>
      </c>
      <c r="BC106" s="113">
        <f>'SO.08 - VRN'!F36</f>
        <v>0</v>
      </c>
      <c r="BD106" s="115">
        <f>'SO.08 - VRN'!F37</f>
        <v>0</v>
      </c>
      <c r="BT106" s="104" t="s">
        <v>86</v>
      </c>
      <c r="BV106" s="104" t="s">
        <v>80</v>
      </c>
      <c r="BW106" s="104" t="s">
        <v>122</v>
      </c>
      <c r="BX106" s="104" t="s">
        <v>5</v>
      </c>
      <c r="CL106" s="104" t="s">
        <v>1</v>
      </c>
      <c r="CM106" s="104" t="s">
        <v>88</v>
      </c>
    </row>
    <row r="107" spans="1:91" s="2" customFormat="1" ht="30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37"/>
      <c r="R107" s="37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F107" s="37"/>
      <c r="AG107" s="37"/>
      <c r="AH107" s="37"/>
      <c r="AI107" s="37"/>
      <c r="AJ107" s="37"/>
      <c r="AK107" s="37"/>
      <c r="AL107" s="37"/>
      <c r="AM107" s="37"/>
      <c r="AN107" s="37"/>
      <c r="AO107" s="37"/>
      <c r="AP107" s="37"/>
      <c r="AQ107" s="37"/>
      <c r="AR107" s="40"/>
      <c r="AS107" s="35"/>
      <c r="AT107" s="35"/>
      <c r="AU107" s="35"/>
      <c r="AV107" s="35"/>
      <c r="AW107" s="35"/>
      <c r="AX107" s="35"/>
      <c r="AY107" s="35"/>
      <c r="AZ107" s="35"/>
      <c r="BA107" s="35"/>
      <c r="BB107" s="35"/>
      <c r="BC107" s="35"/>
      <c r="BD107" s="35"/>
      <c r="BE107" s="35"/>
    </row>
    <row r="108" spans="1:91" s="2" customFormat="1" ht="6.95" customHeight="1">
      <c r="A108" s="35"/>
      <c r="B108" s="55"/>
      <c r="C108" s="56"/>
      <c r="D108" s="56"/>
      <c r="E108" s="56"/>
      <c r="F108" s="56"/>
      <c r="G108" s="56"/>
      <c r="H108" s="56"/>
      <c r="I108" s="56"/>
      <c r="J108" s="56"/>
      <c r="K108" s="56"/>
      <c r="L108" s="56"/>
      <c r="M108" s="56"/>
      <c r="N108" s="56"/>
      <c r="O108" s="56"/>
      <c r="P108" s="56"/>
      <c r="Q108" s="56"/>
      <c r="R108" s="56"/>
      <c r="S108" s="56"/>
      <c r="T108" s="56"/>
      <c r="U108" s="56"/>
      <c r="V108" s="56"/>
      <c r="W108" s="56"/>
      <c r="X108" s="56"/>
      <c r="Y108" s="56"/>
      <c r="Z108" s="56"/>
      <c r="AA108" s="56"/>
      <c r="AB108" s="56"/>
      <c r="AC108" s="56"/>
      <c r="AD108" s="56"/>
      <c r="AE108" s="56"/>
      <c r="AF108" s="56"/>
      <c r="AG108" s="56"/>
      <c r="AH108" s="56"/>
      <c r="AI108" s="56"/>
      <c r="AJ108" s="56"/>
      <c r="AK108" s="56"/>
      <c r="AL108" s="56"/>
      <c r="AM108" s="56"/>
      <c r="AN108" s="56"/>
      <c r="AO108" s="56"/>
      <c r="AP108" s="56"/>
      <c r="AQ108" s="56"/>
      <c r="AR108" s="40"/>
      <c r="AS108" s="35"/>
      <c r="AT108" s="35"/>
      <c r="AU108" s="35"/>
      <c r="AV108" s="35"/>
      <c r="AW108" s="35"/>
      <c r="AX108" s="35"/>
      <c r="AY108" s="35"/>
      <c r="AZ108" s="35"/>
      <c r="BA108" s="35"/>
      <c r="BB108" s="35"/>
      <c r="BC108" s="35"/>
      <c r="BD108" s="35"/>
      <c r="BE108" s="35"/>
    </row>
  </sheetData>
  <sheetProtection algorithmName="SHA-512" hashValue="Gq4C+f6yeDZnI31xRHPV1j04DyKx4PAQCf02AKyKdSn8tnHCdqaz6vgIrpN4/KWiZJcyH2lh27yVBCXS7MxouA==" saltValue="0Owak0ug4IZmhWSamtWki30cfcDOliBEhLtQkMXe4xeUFyKJgMapcQjKKXwZk+u2kjoyO5Nd6vWZfQpl/kVlTw==" spinCount="100000" sheet="1" objects="1" scenarios="1" formatColumns="0" formatRows="0"/>
  <mergeCells count="86">
    <mergeCell ref="AN105:AP105"/>
    <mergeCell ref="AG105:AM105"/>
    <mergeCell ref="AN106:AP106"/>
    <mergeCell ref="AG106:AM106"/>
    <mergeCell ref="AG94:AM94"/>
    <mergeCell ref="AN94:AP94"/>
    <mergeCell ref="AN104:AP104"/>
    <mergeCell ref="AN95:AP95"/>
    <mergeCell ref="AN101:AP101"/>
    <mergeCell ref="AN99:AP99"/>
    <mergeCell ref="AS89:AT91"/>
    <mergeCell ref="AN98:AP98"/>
    <mergeCell ref="AN102:AP102"/>
    <mergeCell ref="AN96:AP96"/>
    <mergeCell ref="AN103:AP103"/>
    <mergeCell ref="AN97:AP97"/>
    <mergeCell ref="AN100:AP100"/>
    <mergeCell ref="AR2:BE2"/>
    <mergeCell ref="AG104:AM104"/>
    <mergeCell ref="AG103:AM103"/>
    <mergeCell ref="AG102:AM102"/>
    <mergeCell ref="AG101:AM101"/>
    <mergeCell ref="AG92:AM92"/>
    <mergeCell ref="AG100:AM100"/>
    <mergeCell ref="AG96:AM96"/>
    <mergeCell ref="AG98:AM98"/>
    <mergeCell ref="AG99:AM99"/>
    <mergeCell ref="AG95:AM95"/>
    <mergeCell ref="AG97:AM97"/>
    <mergeCell ref="AM87:AN87"/>
    <mergeCell ref="AM89:AP89"/>
    <mergeCell ref="AM90:AP90"/>
    <mergeCell ref="AN92:AP9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L85:AJ85"/>
    <mergeCell ref="D105:H105"/>
    <mergeCell ref="J105:AF105"/>
    <mergeCell ref="D106:H106"/>
    <mergeCell ref="J106:AF106"/>
    <mergeCell ref="J104:AF104"/>
    <mergeCell ref="J95:AF95"/>
    <mergeCell ref="K98:AF98"/>
    <mergeCell ref="K101:AF101"/>
    <mergeCell ref="K100:AF100"/>
    <mergeCell ref="K99:AF99"/>
    <mergeCell ref="C92:G92"/>
    <mergeCell ref="D103:H103"/>
    <mergeCell ref="D102:H102"/>
    <mergeCell ref="D104:H104"/>
    <mergeCell ref="D97:H97"/>
    <mergeCell ref="D95:H95"/>
    <mergeCell ref="D96:H96"/>
    <mergeCell ref="E98:I98"/>
    <mergeCell ref="E101:I101"/>
    <mergeCell ref="E100:I100"/>
    <mergeCell ref="E99:I99"/>
    <mergeCell ref="I92:AF92"/>
    <mergeCell ref="J103:AF103"/>
    <mergeCell ref="J102:AF102"/>
    <mergeCell ref="J97:AF97"/>
    <mergeCell ref="J96:AF96"/>
  </mergeCells>
  <hyperlinks>
    <hyperlink ref="A95" location="'SO.01 - Oprava střechy'!C2" display="/"/>
    <hyperlink ref="A96" location="'SO.02 - Oprava vnějšího p...'!C2" display="/"/>
    <hyperlink ref="A98" location="'3.1 - Stavební část'!C2" display="/"/>
    <hyperlink ref="A99" location="'3.2 - ZTI'!C2" display="/"/>
    <hyperlink ref="A100" location="'3.3 - Zařízení vnitřních ...'!C2" display="/"/>
    <hyperlink ref="A101" location="'3.4 - Elektroinstalace'!C2" display="/"/>
    <hyperlink ref="A102" location="'SO.04 - Oprava provozních...'!C2" display="/"/>
    <hyperlink ref="A103" location="'SO.05 - Oprava elektroins...'!C2" display="/"/>
    <hyperlink ref="A104" location="'SO.06 - Oprava zpevněných...'!C2" display="/"/>
    <hyperlink ref="A105" location="'SO.07 - Demolice kůlen'!C2" display="/"/>
    <hyperlink ref="A106" location="'SO.08 - VRN'!C2" display="/"/>
  </hyperlinks>
  <pageMargins left="0.39370078740157483" right="0.39370078740157483" top="0.39370078740157483" bottom="0.39370078740157483" header="0" footer="0"/>
  <pageSetup paperSize="9" scale="75" fitToHeight="100" orientation="portrait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84"/>
  <sheetViews>
    <sheetView showGridLines="0" topLeftCell="A221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8" t="s">
        <v>116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1"/>
      <c r="AT3" s="18" t="s">
        <v>88</v>
      </c>
    </row>
    <row r="4" spans="1:46" s="1" customFormat="1" ht="24.95" customHeight="1">
      <c r="B4" s="21"/>
      <c r="D4" s="118" t="s">
        <v>123</v>
      </c>
      <c r="L4" s="21"/>
      <c r="M4" s="119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20" t="s">
        <v>16</v>
      </c>
      <c r="L6" s="21"/>
    </row>
    <row r="7" spans="1:46" s="1" customFormat="1" ht="16.5" customHeight="1">
      <c r="B7" s="21"/>
      <c r="E7" s="320" t="str">
        <f>'Rekapitulace stavby'!K6</f>
        <v>Praha Zbraslav ON - oprava</v>
      </c>
      <c r="F7" s="321"/>
      <c r="G7" s="321"/>
      <c r="H7" s="321"/>
      <c r="L7" s="21"/>
    </row>
    <row r="8" spans="1:46" s="2" customFormat="1" ht="12" customHeight="1">
      <c r="A8" s="35"/>
      <c r="B8" s="40"/>
      <c r="C8" s="35"/>
      <c r="D8" s="120" t="s">
        <v>124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22" t="s">
        <v>2333</v>
      </c>
      <c r="F9" s="323"/>
      <c r="G9" s="323"/>
      <c r="H9" s="323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20" t="s">
        <v>18</v>
      </c>
      <c r="E11" s="35"/>
      <c r="F11" s="111" t="s">
        <v>1</v>
      </c>
      <c r="G11" s="35"/>
      <c r="H11" s="35"/>
      <c r="I11" s="120" t="s">
        <v>19</v>
      </c>
      <c r="J11" s="111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20" t="s">
        <v>20</v>
      </c>
      <c r="E12" s="35"/>
      <c r="F12" s="111" t="s">
        <v>21</v>
      </c>
      <c r="G12" s="35"/>
      <c r="H12" s="35"/>
      <c r="I12" s="120" t="s">
        <v>22</v>
      </c>
      <c r="J12" s="121" t="str">
        <f>'Rekapitulace stavby'!AN8</f>
        <v>11. 1. 2023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20" t="s">
        <v>24</v>
      </c>
      <c r="E14" s="35"/>
      <c r="F14" s="35"/>
      <c r="G14" s="35"/>
      <c r="H14" s="35"/>
      <c r="I14" s="120" t="s">
        <v>25</v>
      </c>
      <c r="J14" s="111" t="s">
        <v>26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1" t="s">
        <v>27</v>
      </c>
      <c r="F15" s="35"/>
      <c r="G15" s="35"/>
      <c r="H15" s="35"/>
      <c r="I15" s="120" t="s">
        <v>28</v>
      </c>
      <c r="J15" s="111" t="s">
        <v>29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20" t="s">
        <v>30</v>
      </c>
      <c r="E17" s="35"/>
      <c r="F17" s="35"/>
      <c r="G17" s="35"/>
      <c r="H17" s="35"/>
      <c r="I17" s="120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24" t="str">
        <f>'Rekapitulace stavby'!E14</f>
        <v>Vyplň údaj</v>
      </c>
      <c r="F18" s="325"/>
      <c r="G18" s="325"/>
      <c r="H18" s="325"/>
      <c r="I18" s="120" t="s">
        <v>28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20" t="s">
        <v>32</v>
      </c>
      <c r="E20" s="35"/>
      <c r="F20" s="35"/>
      <c r="G20" s="35"/>
      <c r="H20" s="35"/>
      <c r="I20" s="120" t="s">
        <v>25</v>
      </c>
      <c r="J20" s="111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1" t="s">
        <v>33</v>
      </c>
      <c r="F21" s="35"/>
      <c r="G21" s="35"/>
      <c r="H21" s="35"/>
      <c r="I21" s="120" t="s">
        <v>28</v>
      </c>
      <c r="J21" s="111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20" t="s">
        <v>35</v>
      </c>
      <c r="E23" s="35"/>
      <c r="F23" s="35"/>
      <c r="G23" s="35"/>
      <c r="H23" s="35"/>
      <c r="I23" s="120" t="s">
        <v>25</v>
      </c>
      <c r="J23" s="111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1" t="s">
        <v>36</v>
      </c>
      <c r="F24" s="35"/>
      <c r="G24" s="35"/>
      <c r="H24" s="35"/>
      <c r="I24" s="120" t="s">
        <v>28</v>
      </c>
      <c r="J24" s="111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20" t="s">
        <v>37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2"/>
      <c r="B27" s="123"/>
      <c r="C27" s="122"/>
      <c r="D27" s="122"/>
      <c r="E27" s="326" t="s">
        <v>1</v>
      </c>
      <c r="F27" s="326"/>
      <c r="G27" s="326"/>
      <c r="H27" s="32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5"/>
      <c r="E29" s="125"/>
      <c r="F29" s="125"/>
      <c r="G29" s="125"/>
      <c r="H29" s="125"/>
      <c r="I29" s="125"/>
      <c r="J29" s="125"/>
      <c r="K29" s="125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6" t="s">
        <v>38</v>
      </c>
      <c r="E30" s="35"/>
      <c r="F30" s="35"/>
      <c r="G30" s="35"/>
      <c r="H30" s="35"/>
      <c r="I30" s="35"/>
      <c r="J30" s="127">
        <f>ROUND(J134,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5"/>
      <c r="E31" s="125"/>
      <c r="F31" s="125"/>
      <c r="G31" s="125"/>
      <c r="H31" s="125"/>
      <c r="I31" s="125"/>
      <c r="J31" s="125"/>
      <c r="K31" s="125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8" t="s">
        <v>40</v>
      </c>
      <c r="G32" s="35"/>
      <c r="H32" s="35"/>
      <c r="I32" s="128" t="s">
        <v>39</v>
      </c>
      <c r="J32" s="128" t="s">
        <v>41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9" t="s">
        <v>42</v>
      </c>
      <c r="E33" s="120" t="s">
        <v>43</v>
      </c>
      <c r="F33" s="130">
        <f>ROUND((SUM(BE134:BE283)),  2)</f>
        <v>0</v>
      </c>
      <c r="G33" s="35"/>
      <c r="H33" s="35"/>
      <c r="I33" s="131">
        <v>0.21</v>
      </c>
      <c r="J33" s="130">
        <f>ROUND(((SUM(BE134:BE283))*I33),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20" t="s">
        <v>44</v>
      </c>
      <c r="F34" s="130">
        <f>ROUND((SUM(BF134:BF283)),  2)</f>
        <v>0</v>
      </c>
      <c r="G34" s="35"/>
      <c r="H34" s="35"/>
      <c r="I34" s="131">
        <v>0.15</v>
      </c>
      <c r="J34" s="130">
        <f>ROUND(((SUM(BF134:BF283))*I34),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20" t="s">
        <v>45</v>
      </c>
      <c r="F35" s="130">
        <f>ROUND((SUM(BG134:BG283)),  2)</f>
        <v>0</v>
      </c>
      <c r="G35" s="35"/>
      <c r="H35" s="35"/>
      <c r="I35" s="131">
        <v>0.21</v>
      </c>
      <c r="J35" s="130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20" t="s">
        <v>46</v>
      </c>
      <c r="F36" s="130">
        <f>ROUND((SUM(BH134:BH283)),  2)</f>
        <v>0</v>
      </c>
      <c r="G36" s="35"/>
      <c r="H36" s="35"/>
      <c r="I36" s="131">
        <v>0.15</v>
      </c>
      <c r="J36" s="130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0" t="s">
        <v>47</v>
      </c>
      <c r="F37" s="130">
        <f>ROUND((SUM(BI134:BI283)),  2)</f>
        <v>0</v>
      </c>
      <c r="G37" s="35"/>
      <c r="H37" s="35"/>
      <c r="I37" s="131">
        <v>0</v>
      </c>
      <c r="J37" s="130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2"/>
      <c r="D39" s="133" t="s">
        <v>48</v>
      </c>
      <c r="E39" s="134"/>
      <c r="F39" s="134"/>
      <c r="G39" s="135" t="s">
        <v>49</v>
      </c>
      <c r="H39" s="136" t="s">
        <v>50</v>
      </c>
      <c r="I39" s="134"/>
      <c r="J39" s="137">
        <f>SUM(J30:J37)</f>
        <v>0</v>
      </c>
      <c r="K39" s="138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9" t="s">
        <v>51</v>
      </c>
      <c r="E50" s="140"/>
      <c r="F50" s="140"/>
      <c r="G50" s="139" t="s">
        <v>52</v>
      </c>
      <c r="H50" s="140"/>
      <c r="I50" s="140"/>
      <c r="J50" s="140"/>
      <c r="K50" s="140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>
      <c r="A61" s="35"/>
      <c r="B61" s="40"/>
      <c r="C61" s="35"/>
      <c r="D61" s="141" t="s">
        <v>53</v>
      </c>
      <c r="E61" s="142"/>
      <c r="F61" s="143" t="s">
        <v>54</v>
      </c>
      <c r="G61" s="141" t="s">
        <v>53</v>
      </c>
      <c r="H61" s="142"/>
      <c r="I61" s="142"/>
      <c r="J61" s="144" t="s">
        <v>54</v>
      </c>
      <c r="K61" s="142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>
      <c r="A65" s="35"/>
      <c r="B65" s="40"/>
      <c r="C65" s="35"/>
      <c r="D65" s="139" t="s">
        <v>55</v>
      </c>
      <c r="E65" s="145"/>
      <c r="F65" s="145"/>
      <c r="G65" s="139" t="s">
        <v>56</v>
      </c>
      <c r="H65" s="145"/>
      <c r="I65" s="145"/>
      <c r="J65" s="145"/>
      <c r="K65" s="14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>
      <c r="A76" s="35"/>
      <c r="B76" s="40"/>
      <c r="C76" s="35"/>
      <c r="D76" s="141" t="s">
        <v>53</v>
      </c>
      <c r="E76" s="142"/>
      <c r="F76" s="143" t="s">
        <v>54</v>
      </c>
      <c r="G76" s="141" t="s">
        <v>53</v>
      </c>
      <c r="H76" s="142"/>
      <c r="I76" s="142"/>
      <c r="J76" s="144" t="s">
        <v>54</v>
      </c>
      <c r="K76" s="142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126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7" t="str">
        <f>E7</f>
        <v>Praha Zbraslav ON - oprava</v>
      </c>
      <c r="F85" s="328"/>
      <c r="G85" s="328"/>
      <c r="H85" s="328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124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80" t="str">
        <f>E9</f>
        <v>SO.06 - Oprava zpevněných ploch</v>
      </c>
      <c r="F87" s="329"/>
      <c r="G87" s="329"/>
      <c r="H87" s="329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>Praha Zbraslav</v>
      </c>
      <c r="G89" s="37"/>
      <c r="H89" s="37"/>
      <c r="I89" s="30" t="s">
        <v>22</v>
      </c>
      <c r="J89" s="67" t="str">
        <f>IF(J12="","",J12)</f>
        <v>11. 1. 2023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>Správa železnic, státní organizace</v>
      </c>
      <c r="G91" s="37"/>
      <c r="H91" s="37"/>
      <c r="I91" s="30" t="s">
        <v>32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30</v>
      </c>
      <c r="D92" s="37"/>
      <c r="E92" s="37"/>
      <c r="F92" s="28" t="str">
        <f>IF(E18="","",E18)</f>
        <v>Vyplň údaj</v>
      </c>
      <c r="G92" s="37"/>
      <c r="H92" s="37"/>
      <c r="I92" s="30" t="s">
        <v>35</v>
      </c>
      <c r="J92" s="33" t="str">
        <f>E24</f>
        <v>L. Malý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0" t="s">
        <v>127</v>
      </c>
      <c r="D94" s="151"/>
      <c r="E94" s="151"/>
      <c r="F94" s="151"/>
      <c r="G94" s="151"/>
      <c r="H94" s="151"/>
      <c r="I94" s="151"/>
      <c r="J94" s="152" t="s">
        <v>128</v>
      </c>
      <c r="K94" s="151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53" t="s">
        <v>129</v>
      </c>
      <c r="D96" s="37"/>
      <c r="E96" s="37"/>
      <c r="F96" s="37"/>
      <c r="G96" s="37"/>
      <c r="H96" s="37"/>
      <c r="I96" s="37"/>
      <c r="J96" s="85">
        <f>J134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130</v>
      </c>
    </row>
    <row r="97" spans="2:12" s="9" customFormat="1" ht="24.95" customHeight="1">
      <c r="B97" s="154"/>
      <c r="C97" s="155"/>
      <c r="D97" s="156" t="s">
        <v>131</v>
      </c>
      <c r="E97" s="157"/>
      <c r="F97" s="157"/>
      <c r="G97" s="157"/>
      <c r="H97" s="157"/>
      <c r="I97" s="157"/>
      <c r="J97" s="158">
        <f>J135</f>
        <v>0</v>
      </c>
      <c r="K97" s="155"/>
      <c r="L97" s="159"/>
    </row>
    <row r="98" spans="2:12" s="10" customFormat="1" ht="19.899999999999999" customHeight="1">
      <c r="B98" s="160"/>
      <c r="C98" s="105"/>
      <c r="D98" s="161" t="s">
        <v>2334</v>
      </c>
      <c r="E98" s="162"/>
      <c r="F98" s="162"/>
      <c r="G98" s="162"/>
      <c r="H98" s="162"/>
      <c r="I98" s="162"/>
      <c r="J98" s="163">
        <f>J136</f>
        <v>0</v>
      </c>
      <c r="K98" s="105"/>
      <c r="L98" s="164"/>
    </row>
    <row r="99" spans="2:12" s="10" customFormat="1" ht="19.899999999999999" customHeight="1">
      <c r="B99" s="160"/>
      <c r="C99" s="105"/>
      <c r="D99" s="161" t="s">
        <v>2335</v>
      </c>
      <c r="E99" s="162"/>
      <c r="F99" s="162"/>
      <c r="G99" s="162"/>
      <c r="H99" s="162"/>
      <c r="I99" s="162"/>
      <c r="J99" s="163">
        <f>J167</f>
        <v>0</v>
      </c>
      <c r="K99" s="105"/>
      <c r="L99" s="164"/>
    </row>
    <row r="100" spans="2:12" s="10" customFormat="1" ht="19.899999999999999" customHeight="1">
      <c r="B100" s="160"/>
      <c r="C100" s="105"/>
      <c r="D100" s="161" t="s">
        <v>132</v>
      </c>
      <c r="E100" s="162"/>
      <c r="F100" s="162"/>
      <c r="G100" s="162"/>
      <c r="H100" s="162"/>
      <c r="I100" s="162"/>
      <c r="J100" s="163">
        <f>J184</f>
        <v>0</v>
      </c>
      <c r="K100" s="105"/>
      <c r="L100" s="164"/>
    </row>
    <row r="101" spans="2:12" s="10" customFormat="1" ht="19.899999999999999" customHeight="1">
      <c r="B101" s="160"/>
      <c r="C101" s="105"/>
      <c r="D101" s="161" t="s">
        <v>2336</v>
      </c>
      <c r="E101" s="162"/>
      <c r="F101" s="162"/>
      <c r="G101" s="162"/>
      <c r="H101" s="162"/>
      <c r="I101" s="162"/>
      <c r="J101" s="163">
        <f>J187</f>
        <v>0</v>
      </c>
      <c r="K101" s="105"/>
      <c r="L101" s="164"/>
    </row>
    <row r="102" spans="2:12" s="10" customFormat="1" ht="19.899999999999999" customHeight="1">
      <c r="B102" s="160"/>
      <c r="C102" s="105"/>
      <c r="D102" s="161" t="s">
        <v>505</v>
      </c>
      <c r="E102" s="162"/>
      <c r="F102" s="162"/>
      <c r="G102" s="162"/>
      <c r="H102" s="162"/>
      <c r="I102" s="162"/>
      <c r="J102" s="163">
        <f>J210</f>
        <v>0</v>
      </c>
      <c r="K102" s="105"/>
      <c r="L102" s="164"/>
    </row>
    <row r="103" spans="2:12" s="10" customFormat="1" ht="19.899999999999999" customHeight="1">
      <c r="B103" s="160"/>
      <c r="C103" s="105"/>
      <c r="D103" s="161" t="s">
        <v>506</v>
      </c>
      <c r="E103" s="162"/>
      <c r="F103" s="162"/>
      <c r="G103" s="162"/>
      <c r="H103" s="162"/>
      <c r="I103" s="162"/>
      <c r="J103" s="163">
        <f>J217</f>
        <v>0</v>
      </c>
      <c r="K103" s="105"/>
      <c r="L103" s="164"/>
    </row>
    <row r="104" spans="2:12" s="10" customFormat="1" ht="19.899999999999999" customHeight="1">
      <c r="B104" s="160"/>
      <c r="C104" s="105"/>
      <c r="D104" s="161" t="s">
        <v>507</v>
      </c>
      <c r="E104" s="162"/>
      <c r="F104" s="162"/>
      <c r="G104" s="162"/>
      <c r="H104" s="162"/>
      <c r="I104" s="162"/>
      <c r="J104" s="163">
        <f>J226</f>
        <v>0</v>
      </c>
      <c r="K104" s="105"/>
      <c r="L104" s="164"/>
    </row>
    <row r="105" spans="2:12" s="10" customFormat="1" ht="19.899999999999999" customHeight="1">
      <c r="B105" s="160"/>
      <c r="C105" s="105"/>
      <c r="D105" s="161" t="s">
        <v>2337</v>
      </c>
      <c r="E105" s="162"/>
      <c r="F105" s="162"/>
      <c r="G105" s="162"/>
      <c r="H105" s="162"/>
      <c r="I105" s="162"/>
      <c r="J105" s="163">
        <f>J247</f>
        <v>0</v>
      </c>
      <c r="K105" s="105"/>
      <c r="L105" s="164"/>
    </row>
    <row r="106" spans="2:12" s="10" customFormat="1" ht="19.899999999999999" customHeight="1">
      <c r="B106" s="160"/>
      <c r="C106" s="105"/>
      <c r="D106" s="161" t="s">
        <v>134</v>
      </c>
      <c r="E106" s="162"/>
      <c r="F106" s="162"/>
      <c r="G106" s="162"/>
      <c r="H106" s="162"/>
      <c r="I106" s="162"/>
      <c r="J106" s="163">
        <f>J249</f>
        <v>0</v>
      </c>
      <c r="K106" s="105"/>
      <c r="L106" s="164"/>
    </row>
    <row r="107" spans="2:12" s="9" customFormat="1" ht="24.95" customHeight="1">
      <c r="B107" s="154"/>
      <c r="C107" s="155"/>
      <c r="D107" s="156" t="s">
        <v>2338</v>
      </c>
      <c r="E107" s="157"/>
      <c r="F107" s="157"/>
      <c r="G107" s="157"/>
      <c r="H107" s="157"/>
      <c r="I107" s="157"/>
      <c r="J107" s="158">
        <f>J254</f>
        <v>0</v>
      </c>
      <c r="K107" s="155"/>
      <c r="L107" s="159"/>
    </row>
    <row r="108" spans="2:12" s="9" customFormat="1" ht="24.95" customHeight="1">
      <c r="B108" s="154"/>
      <c r="C108" s="155"/>
      <c r="D108" s="156" t="s">
        <v>136</v>
      </c>
      <c r="E108" s="157"/>
      <c r="F108" s="157"/>
      <c r="G108" s="157"/>
      <c r="H108" s="157"/>
      <c r="I108" s="157"/>
      <c r="J108" s="158">
        <f>J256</f>
        <v>0</v>
      </c>
      <c r="K108" s="155"/>
      <c r="L108" s="159"/>
    </row>
    <row r="109" spans="2:12" s="10" customFormat="1" ht="19.899999999999999" customHeight="1">
      <c r="B109" s="160"/>
      <c r="C109" s="105"/>
      <c r="D109" s="161" t="s">
        <v>2339</v>
      </c>
      <c r="E109" s="162"/>
      <c r="F109" s="162"/>
      <c r="G109" s="162"/>
      <c r="H109" s="162"/>
      <c r="I109" s="162"/>
      <c r="J109" s="163">
        <f>J257</f>
        <v>0</v>
      </c>
      <c r="K109" s="105"/>
      <c r="L109" s="164"/>
    </row>
    <row r="110" spans="2:12" s="10" customFormat="1" ht="19.899999999999999" customHeight="1">
      <c r="B110" s="160"/>
      <c r="C110" s="105"/>
      <c r="D110" s="161" t="s">
        <v>141</v>
      </c>
      <c r="E110" s="162"/>
      <c r="F110" s="162"/>
      <c r="G110" s="162"/>
      <c r="H110" s="162"/>
      <c r="I110" s="162"/>
      <c r="J110" s="163">
        <f>J262</f>
        <v>0</v>
      </c>
      <c r="K110" s="105"/>
      <c r="L110" s="164"/>
    </row>
    <row r="111" spans="2:12" s="10" customFormat="1" ht="19.899999999999999" customHeight="1">
      <c r="B111" s="160"/>
      <c r="C111" s="105"/>
      <c r="D111" s="161" t="s">
        <v>510</v>
      </c>
      <c r="E111" s="162"/>
      <c r="F111" s="162"/>
      <c r="G111" s="162"/>
      <c r="H111" s="162"/>
      <c r="I111" s="162"/>
      <c r="J111" s="163">
        <f>J269</f>
        <v>0</v>
      </c>
      <c r="K111" s="105"/>
      <c r="L111" s="164"/>
    </row>
    <row r="112" spans="2:12" s="9" customFormat="1" ht="24.95" customHeight="1">
      <c r="B112" s="154"/>
      <c r="C112" s="155"/>
      <c r="D112" s="156" t="s">
        <v>2340</v>
      </c>
      <c r="E112" s="157"/>
      <c r="F112" s="157"/>
      <c r="G112" s="157"/>
      <c r="H112" s="157"/>
      <c r="I112" s="157"/>
      <c r="J112" s="158">
        <f>J274</f>
        <v>0</v>
      </c>
      <c r="K112" s="155"/>
      <c r="L112" s="159"/>
    </row>
    <row r="113" spans="1:31" s="10" customFormat="1" ht="19.899999999999999" customHeight="1">
      <c r="B113" s="160"/>
      <c r="C113" s="105"/>
      <c r="D113" s="161" t="s">
        <v>2341</v>
      </c>
      <c r="E113" s="162"/>
      <c r="F113" s="162"/>
      <c r="G113" s="162"/>
      <c r="H113" s="162"/>
      <c r="I113" s="162"/>
      <c r="J113" s="163">
        <f>J275</f>
        <v>0</v>
      </c>
      <c r="K113" s="105"/>
      <c r="L113" s="164"/>
    </row>
    <row r="114" spans="1:31" s="9" customFormat="1" ht="24.95" customHeight="1">
      <c r="B114" s="154"/>
      <c r="C114" s="155"/>
      <c r="D114" s="156" t="s">
        <v>2342</v>
      </c>
      <c r="E114" s="157"/>
      <c r="F114" s="157"/>
      <c r="G114" s="157"/>
      <c r="H114" s="157"/>
      <c r="I114" s="157"/>
      <c r="J114" s="158">
        <f>J282</f>
        <v>0</v>
      </c>
      <c r="K114" s="155"/>
      <c r="L114" s="159"/>
    </row>
    <row r="115" spans="1:31" s="2" customFormat="1" ht="21.75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31" s="2" customFormat="1" ht="6.95" customHeight="1">
      <c r="A116" s="35"/>
      <c r="B116" s="55"/>
      <c r="C116" s="56"/>
      <c r="D116" s="56"/>
      <c r="E116" s="56"/>
      <c r="F116" s="56"/>
      <c r="G116" s="56"/>
      <c r="H116" s="56"/>
      <c r="I116" s="56"/>
      <c r="J116" s="56"/>
      <c r="K116" s="56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20" spans="1:31" s="2" customFormat="1" ht="6.95" customHeight="1">
      <c r="A120" s="35"/>
      <c r="B120" s="57"/>
      <c r="C120" s="58"/>
      <c r="D120" s="58"/>
      <c r="E120" s="58"/>
      <c r="F120" s="58"/>
      <c r="G120" s="58"/>
      <c r="H120" s="58"/>
      <c r="I120" s="58"/>
      <c r="J120" s="58"/>
      <c r="K120" s="58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31" s="2" customFormat="1" ht="24.95" customHeight="1">
      <c r="A121" s="35"/>
      <c r="B121" s="36"/>
      <c r="C121" s="24" t="s">
        <v>144</v>
      </c>
      <c r="D121" s="37"/>
      <c r="E121" s="37"/>
      <c r="F121" s="37"/>
      <c r="G121" s="37"/>
      <c r="H121" s="37"/>
      <c r="I121" s="37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s="2" customFormat="1" ht="6.95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12" customHeight="1">
      <c r="A123" s="35"/>
      <c r="B123" s="36"/>
      <c r="C123" s="30" t="s">
        <v>16</v>
      </c>
      <c r="D123" s="37"/>
      <c r="E123" s="37"/>
      <c r="F123" s="37"/>
      <c r="G123" s="37"/>
      <c r="H123" s="37"/>
      <c r="I123" s="37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16.5" customHeight="1">
      <c r="A124" s="35"/>
      <c r="B124" s="36"/>
      <c r="C124" s="37"/>
      <c r="D124" s="37"/>
      <c r="E124" s="327" t="str">
        <f>E7</f>
        <v>Praha Zbraslav ON - oprava</v>
      </c>
      <c r="F124" s="328"/>
      <c r="G124" s="328"/>
      <c r="H124" s="328"/>
      <c r="I124" s="37"/>
      <c r="J124" s="37"/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12" customHeight="1">
      <c r="A125" s="35"/>
      <c r="B125" s="36"/>
      <c r="C125" s="30" t="s">
        <v>124</v>
      </c>
      <c r="D125" s="37"/>
      <c r="E125" s="37"/>
      <c r="F125" s="37"/>
      <c r="G125" s="37"/>
      <c r="H125" s="37"/>
      <c r="I125" s="37"/>
      <c r="J125" s="37"/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16.5" customHeight="1">
      <c r="A126" s="35"/>
      <c r="B126" s="36"/>
      <c r="C126" s="37"/>
      <c r="D126" s="37"/>
      <c r="E126" s="280" t="str">
        <f>E9</f>
        <v>SO.06 - Oprava zpevněných ploch</v>
      </c>
      <c r="F126" s="329"/>
      <c r="G126" s="329"/>
      <c r="H126" s="329"/>
      <c r="I126" s="37"/>
      <c r="J126" s="37"/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6.95" customHeight="1">
      <c r="A127" s="35"/>
      <c r="B127" s="36"/>
      <c r="C127" s="37"/>
      <c r="D127" s="37"/>
      <c r="E127" s="37"/>
      <c r="F127" s="37"/>
      <c r="G127" s="37"/>
      <c r="H127" s="37"/>
      <c r="I127" s="37"/>
      <c r="J127" s="37"/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2" customFormat="1" ht="12" customHeight="1">
      <c r="A128" s="35"/>
      <c r="B128" s="36"/>
      <c r="C128" s="30" t="s">
        <v>20</v>
      </c>
      <c r="D128" s="37"/>
      <c r="E128" s="37"/>
      <c r="F128" s="28" t="str">
        <f>F12</f>
        <v>Praha Zbraslav</v>
      </c>
      <c r="G128" s="37"/>
      <c r="H128" s="37"/>
      <c r="I128" s="30" t="s">
        <v>22</v>
      </c>
      <c r="J128" s="67" t="str">
        <f>IF(J12="","",J12)</f>
        <v>11. 1. 2023</v>
      </c>
      <c r="K128" s="37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5" s="2" customFormat="1" ht="6.95" customHeight="1">
      <c r="A129" s="35"/>
      <c r="B129" s="36"/>
      <c r="C129" s="37"/>
      <c r="D129" s="37"/>
      <c r="E129" s="37"/>
      <c r="F129" s="37"/>
      <c r="G129" s="37"/>
      <c r="H129" s="37"/>
      <c r="I129" s="37"/>
      <c r="J129" s="37"/>
      <c r="K129" s="37"/>
      <c r="L129" s="52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pans="1:65" s="2" customFormat="1" ht="15.2" customHeight="1">
      <c r="A130" s="35"/>
      <c r="B130" s="36"/>
      <c r="C130" s="30" t="s">
        <v>24</v>
      </c>
      <c r="D130" s="37"/>
      <c r="E130" s="37"/>
      <c r="F130" s="28" t="str">
        <f>E15</f>
        <v>Správa železnic, státní organizace</v>
      </c>
      <c r="G130" s="37"/>
      <c r="H130" s="37"/>
      <c r="I130" s="30" t="s">
        <v>32</v>
      </c>
      <c r="J130" s="33" t="str">
        <f>E21</f>
        <v xml:space="preserve"> </v>
      </c>
      <c r="K130" s="37"/>
      <c r="L130" s="52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pans="1:65" s="2" customFormat="1" ht="15.2" customHeight="1">
      <c r="A131" s="35"/>
      <c r="B131" s="36"/>
      <c r="C131" s="30" t="s">
        <v>30</v>
      </c>
      <c r="D131" s="37"/>
      <c r="E131" s="37"/>
      <c r="F131" s="28" t="str">
        <f>IF(E18="","",E18)</f>
        <v>Vyplň údaj</v>
      </c>
      <c r="G131" s="37"/>
      <c r="H131" s="37"/>
      <c r="I131" s="30" t="s">
        <v>35</v>
      </c>
      <c r="J131" s="33" t="str">
        <f>E24</f>
        <v>L. Malý</v>
      </c>
      <c r="K131" s="37"/>
      <c r="L131" s="52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pans="1:65" s="2" customFormat="1" ht="10.35" customHeight="1">
      <c r="A132" s="35"/>
      <c r="B132" s="36"/>
      <c r="C132" s="37"/>
      <c r="D132" s="37"/>
      <c r="E132" s="37"/>
      <c r="F132" s="37"/>
      <c r="G132" s="37"/>
      <c r="H132" s="37"/>
      <c r="I132" s="37"/>
      <c r="J132" s="37"/>
      <c r="K132" s="37"/>
      <c r="L132" s="52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pans="1:65" s="11" customFormat="1" ht="29.25" customHeight="1">
      <c r="A133" s="165"/>
      <c r="B133" s="166"/>
      <c r="C133" s="167" t="s">
        <v>145</v>
      </c>
      <c r="D133" s="168" t="s">
        <v>63</v>
      </c>
      <c r="E133" s="168" t="s">
        <v>59</v>
      </c>
      <c r="F133" s="168" t="s">
        <v>60</v>
      </c>
      <c r="G133" s="168" t="s">
        <v>146</v>
      </c>
      <c r="H133" s="168" t="s">
        <v>147</v>
      </c>
      <c r="I133" s="168" t="s">
        <v>148</v>
      </c>
      <c r="J133" s="169" t="s">
        <v>128</v>
      </c>
      <c r="K133" s="170" t="s">
        <v>149</v>
      </c>
      <c r="L133" s="171"/>
      <c r="M133" s="76" t="s">
        <v>1</v>
      </c>
      <c r="N133" s="77" t="s">
        <v>42</v>
      </c>
      <c r="O133" s="77" t="s">
        <v>150</v>
      </c>
      <c r="P133" s="77" t="s">
        <v>151</v>
      </c>
      <c r="Q133" s="77" t="s">
        <v>152</v>
      </c>
      <c r="R133" s="77" t="s">
        <v>153</v>
      </c>
      <c r="S133" s="77" t="s">
        <v>154</v>
      </c>
      <c r="T133" s="78" t="s">
        <v>155</v>
      </c>
      <c r="U133" s="165"/>
      <c r="V133" s="165"/>
      <c r="W133" s="165"/>
      <c r="X133" s="165"/>
      <c r="Y133" s="165"/>
      <c r="Z133" s="165"/>
      <c r="AA133" s="165"/>
      <c r="AB133" s="165"/>
      <c r="AC133" s="165"/>
      <c r="AD133" s="165"/>
      <c r="AE133" s="165"/>
    </row>
    <row r="134" spans="1:65" s="2" customFormat="1" ht="22.9" customHeight="1">
      <c r="A134" s="35"/>
      <c r="B134" s="36"/>
      <c r="C134" s="83" t="s">
        <v>156</v>
      </c>
      <c r="D134" s="37"/>
      <c r="E134" s="37"/>
      <c r="F134" s="37"/>
      <c r="G134" s="37"/>
      <c r="H134" s="37"/>
      <c r="I134" s="37"/>
      <c r="J134" s="172">
        <f>BK134</f>
        <v>0</v>
      </c>
      <c r="K134" s="37"/>
      <c r="L134" s="40"/>
      <c r="M134" s="79"/>
      <c r="N134" s="173"/>
      <c r="O134" s="80"/>
      <c r="P134" s="174">
        <f>P135+P254+P256+P274+P282</f>
        <v>0</v>
      </c>
      <c r="Q134" s="80"/>
      <c r="R134" s="174">
        <f>R135+R254+R256+R274+R282</f>
        <v>223.32208300000002</v>
      </c>
      <c r="S134" s="80"/>
      <c r="T134" s="175">
        <f>T135+T254+T256+T274+T282</f>
        <v>177.17999999999998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8" t="s">
        <v>77</v>
      </c>
      <c r="AU134" s="18" t="s">
        <v>130</v>
      </c>
      <c r="BK134" s="176">
        <f>BK135+BK254+BK256+BK274+BK282</f>
        <v>0</v>
      </c>
    </row>
    <row r="135" spans="1:65" s="12" customFormat="1" ht="25.9" customHeight="1">
      <c r="B135" s="177"/>
      <c r="C135" s="178"/>
      <c r="D135" s="179" t="s">
        <v>77</v>
      </c>
      <c r="E135" s="180" t="s">
        <v>157</v>
      </c>
      <c r="F135" s="180" t="s">
        <v>158</v>
      </c>
      <c r="G135" s="178"/>
      <c r="H135" s="178"/>
      <c r="I135" s="181"/>
      <c r="J135" s="182">
        <f>BK135</f>
        <v>0</v>
      </c>
      <c r="K135" s="178"/>
      <c r="L135" s="183"/>
      <c r="M135" s="184"/>
      <c r="N135" s="185"/>
      <c r="O135" s="185"/>
      <c r="P135" s="186">
        <f>P136+P167+P184+P187+P210+P217+P226+P247+P249</f>
        <v>0</v>
      </c>
      <c r="Q135" s="185"/>
      <c r="R135" s="186">
        <f>R136+R167+R184+R187+R210+R217+R226+R247+R249</f>
        <v>223.29672700000003</v>
      </c>
      <c r="S135" s="185"/>
      <c r="T135" s="187">
        <f>T136+T167+T184+T187+T210+T217+T226+T247+T249</f>
        <v>177.11999999999998</v>
      </c>
      <c r="AR135" s="188" t="s">
        <v>86</v>
      </c>
      <c r="AT135" s="189" t="s">
        <v>77</v>
      </c>
      <c r="AU135" s="189" t="s">
        <v>78</v>
      </c>
      <c r="AY135" s="188" t="s">
        <v>159</v>
      </c>
      <c r="BK135" s="190">
        <f>BK136+BK167+BK184+BK187+BK210+BK217+BK226+BK247+BK249</f>
        <v>0</v>
      </c>
    </row>
    <row r="136" spans="1:65" s="12" customFormat="1" ht="22.9" customHeight="1">
      <c r="B136" s="177"/>
      <c r="C136" s="178"/>
      <c r="D136" s="179" t="s">
        <v>77</v>
      </c>
      <c r="E136" s="191" t="s">
        <v>86</v>
      </c>
      <c r="F136" s="191" t="s">
        <v>2343</v>
      </c>
      <c r="G136" s="178"/>
      <c r="H136" s="178"/>
      <c r="I136" s="181"/>
      <c r="J136" s="192">
        <f>BK136</f>
        <v>0</v>
      </c>
      <c r="K136" s="178"/>
      <c r="L136" s="183"/>
      <c r="M136" s="184"/>
      <c r="N136" s="185"/>
      <c r="O136" s="185"/>
      <c r="P136" s="186">
        <f>SUM(P137:P166)</f>
        <v>0</v>
      </c>
      <c r="Q136" s="185"/>
      <c r="R136" s="186">
        <f>SUM(R137:R166)</f>
        <v>99.048000000000002</v>
      </c>
      <c r="S136" s="185"/>
      <c r="T136" s="187">
        <f>SUM(T137:T166)</f>
        <v>151.16999999999999</v>
      </c>
      <c r="AR136" s="188" t="s">
        <v>86</v>
      </c>
      <c r="AT136" s="189" t="s">
        <v>77</v>
      </c>
      <c r="AU136" s="189" t="s">
        <v>86</v>
      </c>
      <c r="AY136" s="188" t="s">
        <v>159</v>
      </c>
      <c r="BK136" s="190">
        <f>SUM(BK137:BK166)</f>
        <v>0</v>
      </c>
    </row>
    <row r="137" spans="1:65" s="2" customFormat="1" ht="44.25" customHeight="1">
      <c r="A137" s="35"/>
      <c r="B137" s="36"/>
      <c r="C137" s="193" t="s">
        <v>86</v>
      </c>
      <c r="D137" s="193" t="s">
        <v>162</v>
      </c>
      <c r="E137" s="194" t="s">
        <v>2344</v>
      </c>
      <c r="F137" s="195" t="s">
        <v>2345</v>
      </c>
      <c r="G137" s="196" t="s">
        <v>269</v>
      </c>
      <c r="H137" s="197">
        <v>5</v>
      </c>
      <c r="I137" s="198"/>
      <c r="J137" s="199">
        <f>ROUND(I137*H137,2)</f>
        <v>0</v>
      </c>
      <c r="K137" s="200"/>
      <c r="L137" s="40"/>
      <c r="M137" s="201" t="s">
        <v>1</v>
      </c>
      <c r="N137" s="202" t="s">
        <v>43</v>
      </c>
      <c r="O137" s="72"/>
      <c r="P137" s="203">
        <f>O137*H137</f>
        <v>0</v>
      </c>
      <c r="Q137" s="203">
        <v>0</v>
      </c>
      <c r="R137" s="203">
        <f>Q137*H137</f>
        <v>0</v>
      </c>
      <c r="S137" s="203">
        <v>0</v>
      </c>
      <c r="T137" s="204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5" t="s">
        <v>166</v>
      </c>
      <c r="AT137" s="205" t="s">
        <v>162</v>
      </c>
      <c r="AU137" s="205" t="s">
        <v>88</v>
      </c>
      <c r="AY137" s="18" t="s">
        <v>159</v>
      </c>
      <c r="BE137" s="206">
        <f>IF(N137="základní",J137,0)</f>
        <v>0</v>
      </c>
      <c r="BF137" s="206">
        <f>IF(N137="snížená",J137,0)</f>
        <v>0</v>
      </c>
      <c r="BG137" s="206">
        <f>IF(N137="zákl. přenesená",J137,0)</f>
        <v>0</v>
      </c>
      <c r="BH137" s="206">
        <f>IF(N137="sníž. přenesená",J137,0)</f>
        <v>0</v>
      </c>
      <c r="BI137" s="206">
        <f>IF(N137="nulová",J137,0)</f>
        <v>0</v>
      </c>
      <c r="BJ137" s="18" t="s">
        <v>86</v>
      </c>
      <c r="BK137" s="206">
        <f>ROUND(I137*H137,2)</f>
        <v>0</v>
      </c>
      <c r="BL137" s="18" t="s">
        <v>166</v>
      </c>
      <c r="BM137" s="205" t="s">
        <v>2346</v>
      </c>
    </row>
    <row r="138" spans="1:65" s="2" customFormat="1" ht="37.9" customHeight="1">
      <c r="A138" s="35"/>
      <c r="B138" s="36"/>
      <c r="C138" s="193" t="s">
        <v>88</v>
      </c>
      <c r="D138" s="193" t="s">
        <v>162</v>
      </c>
      <c r="E138" s="194" t="s">
        <v>2347</v>
      </c>
      <c r="F138" s="195" t="s">
        <v>2348</v>
      </c>
      <c r="G138" s="196" t="s">
        <v>165</v>
      </c>
      <c r="H138" s="197">
        <v>7</v>
      </c>
      <c r="I138" s="198"/>
      <c r="J138" s="199">
        <f>ROUND(I138*H138,2)</f>
        <v>0</v>
      </c>
      <c r="K138" s="200"/>
      <c r="L138" s="40"/>
      <c r="M138" s="201" t="s">
        <v>1</v>
      </c>
      <c r="N138" s="202" t="s">
        <v>43</v>
      </c>
      <c r="O138" s="72"/>
      <c r="P138" s="203">
        <f>O138*H138</f>
        <v>0</v>
      </c>
      <c r="Q138" s="203">
        <v>0</v>
      </c>
      <c r="R138" s="203">
        <f>Q138*H138</f>
        <v>0</v>
      </c>
      <c r="S138" s="203">
        <v>0</v>
      </c>
      <c r="T138" s="204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5" t="s">
        <v>166</v>
      </c>
      <c r="AT138" s="205" t="s">
        <v>162</v>
      </c>
      <c r="AU138" s="205" t="s">
        <v>88</v>
      </c>
      <c r="AY138" s="18" t="s">
        <v>159</v>
      </c>
      <c r="BE138" s="206">
        <f>IF(N138="základní",J138,0)</f>
        <v>0</v>
      </c>
      <c r="BF138" s="206">
        <f>IF(N138="snížená",J138,0)</f>
        <v>0</v>
      </c>
      <c r="BG138" s="206">
        <f>IF(N138="zákl. přenesená",J138,0)</f>
        <v>0</v>
      </c>
      <c r="BH138" s="206">
        <f>IF(N138="sníž. přenesená",J138,0)</f>
        <v>0</v>
      </c>
      <c r="BI138" s="206">
        <f>IF(N138="nulová",J138,0)</f>
        <v>0</v>
      </c>
      <c r="BJ138" s="18" t="s">
        <v>86</v>
      </c>
      <c r="BK138" s="206">
        <f>ROUND(I138*H138,2)</f>
        <v>0</v>
      </c>
      <c r="BL138" s="18" t="s">
        <v>166</v>
      </c>
      <c r="BM138" s="205" t="s">
        <v>2349</v>
      </c>
    </row>
    <row r="139" spans="1:65" s="2" customFormat="1" ht="76.349999999999994" customHeight="1">
      <c r="A139" s="35"/>
      <c r="B139" s="36"/>
      <c r="C139" s="193" t="s">
        <v>160</v>
      </c>
      <c r="D139" s="193" t="s">
        <v>162</v>
      </c>
      <c r="E139" s="194" t="s">
        <v>2350</v>
      </c>
      <c r="F139" s="195" t="s">
        <v>2351</v>
      </c>
      <c r="G139" s="196" t="s">
        <v>269</v>
      </c>
      <c r="H139" s="197">
        <v>82.84</v>
      </c>
      <c r="I139" s="198"/>
      <c r="J139" s="199">
        <f>ROUND(I139*H139,2)</f>
        <v>0</v>
      </c>
      <c r="K139" s="200"/>
      <c r="L139" s="40"/>
      <c r="M139" s="201" t="s">
        <v>1</v>
      </c>
      <c r="N139" s="202" t="s">
        <v>43</v>
      </c>
      <c r="O139" s="72"/>
      <c r="P139" s="203">
        <f>O139*H139</f>
        <v>0</v>
      </c>
      <c r="Q139" s="203">
        <v>0</v>
      </c>
      <c r="R139" s="203">
        <f>Q139*H139</f>
        <v>0</v>
      </c>
      <c r="S139" s="203">
        <v>0.255</v>
      </c>
      <c r="T139" s="204">
        <f>S139*H139</f>
        <v>21.124200000000002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5" t="s">
        <v>166</v>
      </c>
      <c r="AT139" s="205" t="s">
        <v>162</v>
      </c>
      <c r="AU139" s="205" t="s">
        <v>88</v>
      </c>
      <c r="AY139" s="18" t="s">
        <v>159</v>
      </c>
      <c r="BE139" s="206">
        <f>IF(N139="základní",J139,0)</f>
        <v>0</v>
      </c>
      <c r="BF139" s="206">
        <f>IF(N139="snížená",J139,0)</f>
        <v>0</v>
      </c>
      <c r="BG139" s="206">
        <f>IF(N139="zákl. přenesená",J139,0)</f>
        <v>0</v>
      </c>
      <c r="BH139" s="206">
        <f>IF(N139="sníž. přenesená",J139,0)</f>
        <v>0</v>
      </c>
      <c r="BI139" s="206">
        <f>IF(N139="nulová",J139,0)</f>
        <v>0</v>
      </c>
      <c r="BJ139" s="18" t="s">
        <v>86</v>
      </c>
      <c r="BK139" s="206">
        <f>ROUND(I139*H139,2)</f>
        <v>0</v>
      </c>
      <c r="BL139" s="18" t="s">
        <v>166</v>
      </c>
      <c r="BM139" s="205" t="s">
        <v>2352</v>
      </c>
    </row>
    <row r="140" spans="1:65" s="13" customFormat="1" ht="11.25">
      <c r="B140" s="207"/>
      <c r="C140" s="208"/>
      <c r="D140" s="209" t="s">
        <v>182</v>
      </c>
      <c r="E140" s="210" t="s">
        <v>1</v>
      </c>
      <c r="F140" s="211" t="s">
        <v>2353</v>
      </c>
      <c r="G140" s="208"/>
      <c r="H140" s="212">
        <v>45</v>
      </c>
      <c r="I140" s="213"/>
      <c r="J140" s="208"/>
      <c r="K140" s="208"/>
      <c r="L140" s="214"/>
      <c r="M140" s="215"/>
      <c r="N140" s="216"/>
      <c r="O140" s="216"/>
      <c r="P140" s="216"/>
      <c r="Q140" s="216"/>
      <c r="R140" s="216"/>
      <c r="S140" s="216"/>
      <c r="T140" s="217"/>
      <c r="AT140" s="218" t="s">
        <v>182</v>
      </c>
      <c r="AU140" s="218" t="s">
        <v>88</v>
      </c>
      <c r="AV140" s="13" t="s">
        <v>88</v>
      </c>
      <c r="AW140" s="13" t="s">
        <v>34</v>
      </c>
      <c r="AX140" s="13" t="s">
        <v>78</v>
      </c>
      <c r="AY140" s="218" t="s">
        <v>159</v>
      </c>
    </row>
    <row r="141" spans="1:65" s="13" customFormat="1" ht="11.25">
      <c r="B141" s="207"/>
      <c r="C141" s="208"/>
      <c r="D141" s="209" t="s">
        <v>182</v>
      </c>
      <c r="E141" s="210" t="s">
        <v>1</v>
      </c>
      <c r="F141" s="211" t="s">
        <v>2354</v>
      </c>
      <c r="G141" s="208"/>
      <c r="H141" s="212">
        <v>37.840000000000003</v>
      </c>
      <c r="I141" s="213"/>
      <c r="J141" s="208"/>
      <c r="K141" s="208"/>
      <c r="L141" s="214"/>
      <c r="M141" s="215"/>
      <c r="N141" s="216"/>
      <c r="O141" s="216"/>
      <c r="P141" s="216"/>
      <c r="Q141" s="216"/>
      <c r="R141" s="216"/>
      <c r="S141" s="216"/>
      <c r="T141" s="217"/>
      <c r="AT141" s="218" t="s">
        <v>182</v>
      </c>
      <c r="AU141" s="218" t="s">
        <v>88</v>
      </c>
      <c r="AV141" s="13" t="s">
        <v>88</v>
      </c>
      <c r="AW141" s="13" t="s">
        <v>34</v>
      </c>
      <c r="AX141" s="13" t="s">
        <v>78</v>
      </c>
      <c r="AY141" s="218" t="s">
        <v>159</v>
      </c>
    </row>
    <row r="142" spans="1:65" s="14" customFormat="1" ht="11.25">
      <c r="B142" s="219"/>
      <c r="C142" s="220"/>
      <c r="D142" s="209" t="s">
        <v>182</v>
      </c>
      <c r="E142" s="221" t="s">
        <v>1</v>
      </c>
      <c r="F142" s="222" t="s">
        <v>184</v>
      </c>
      <c r="G142" s="220"/>
      <c r="H142" s="223">
        <v>82.84</v>
      </c>
      <c r="I142" s="224"/>
      <c r="J142" s="220"/>
      <c r="K142" s="220"/>
      <c r="L142" s="225"/>
      <c r="M142" s="226"/>
      <c r="N142" s="227"/>
      <c r="O142" s="227"/>
      <c r="P142" s="227"/>
      <c r="Q142" s="227"/>
      <c r="R142" s="227"/>
      <c r="S142" s="227"/>
      <c r="T142" s="228"/>
      <c r="AT142" s="229" t="s">
        <v>182</v>
      </c>
      <c r="AU142" s="229" t="s">
        <v>88</v>
      </c>
      <c r="AV142" s="14" t="s">
        <v>166</v>
      </c>
      <c r="AW142" s="14" t="s">
        <v>34</v>
      </c>
      <c r="AX142" s="14" t="s">
        <v>86</v>
      </c>
      <c r="AY142" s="229" t="s">
        <v>159</v>
      </c>
    </row>
    <row r="143" spans="1:65" s="2" customFormat="1" ht="66.75" customHeight="1">
      <c r="A143" s="35"/>
      <c r="B143" s="36"/>
      <c r="C143" s="193" t="s">
        <v>166</v>
      </c>
      <c r="D143" s="193" t="s">
        <v>162</v>
      </c>
      <c r="E143" s="194" t="s">
        <v>2355</v>
      </c>
      <c r="F143" s="195" t="s">
        <v>2356</v>
      </c>
      <c r="G143" s="196" t="s">
        <v>269</v>
      </c>
      <c r="H143" s="197">
        <v>75</v>
      </c>
      <c r="I143" s="198"/>
      <c r="J143" s="199">
        <f>ROUND(I143*H143,2)</f>
        <v>0</v>
      </c>
      <c r="K143" s="200"/>
      <c r="L143" s="40"/>
      <c r="M143" s="201" t="s">
        <v>1</v>
      </c>
      <c r="N143" s="202" t="s">
        <v>43</v>
      </c>
      <c r="O143" s="72"/>
      <c r="P143" s="203">
        <f>O143*H143</f>
        <v>0</v>
      </c>
      <c r="Q143" s="203">
        <v>0</v>
      </c>
      <c r="R143" s="203">
        <f>Q143*H143</f>
        <v>0</v>
      </c>
      <c r="S143" s="203">
        <v>0.28999999999999998</v>
      </c>
      <c r="T143" s="204">
        <f>S143*H143</f>
        <v>21.75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05" t="s">
        <v>166</v>
      </c>
      <c r="AT143" s="205" t="s">
        <v>162</v>
      </c>
      <c r="AU143" s="205" t="s">
        <v>88</v>
      </c>
      <c r="AY143" s="18" t="s">
        <v>159</v>
      </c>
      <c r="BE143" s="206">
        <f>IF(N143="základní",J143,0)</f>
        <v>0</v>
      </c>
      <c r="BF143" s="206">
        <f>IF(N143="snížená",J143,0)</f>
        <v>0</v>
      </c>
      <c r="BG143" s="206">
        <f>IF(N143="zákl. přenesená",J143,0)</f>
        <v>0</v>
      </c>
      <c r="BH143" s="206">
        <f>IF(N143="sníž. přenesená",J143,0)</f>
        <v>0</v>
      </c>
      <c r="BI143" s="206">
        <f>IF(N143="nulová",J143,0)</f>
        <v>0</v>
      </c>
      <c r="BJ143" s="18" t="s">
        <v>86</v>
      </c>
      <c r="BK143" s="206">
        <f>ROUND(I143*H143,2)</f>
        <v>0</v>
      </c>
      <c r="BL143" s="18" t="s">
        <v>166</v>
      </c>
      <c r="BM143" s="205" t="s">
        <v>2357</v>
      </c>
    </row>
    <row r="144" spans="1:65" s="2" customFormat="1" ht="66.75" customHeight="1">
      <c r="A144" s="35"/>
      <c r="B144" s="36"/>
      <c r="C144" s="193" t="s">
        <v>187</v>
      </c>
      <c r="D144" s="193" t="s">
        <v>162</v>
      </c>
      <c r="E144" s="194" t="s">
        <v>2358</v>
      </c>
      <c r="F144" s="195" t="s">
        <v>2359</v>
      </c>
      <c r="G144" s="196" t="s">
        <v>269</v>
      </c>
      <c r="H144" s="197">
        <v>184.81</v>
      </c>
      <c r="I144" s="198"/>
      <c r="J144" s="199">
        <f>ROUND(I144*H144,2)</f>
        <v>0</v>
      </c>
      <c r="K144" s="200"/>
      <c r="L144" s="40"/>
      <c r="M144" s="201" t="s">
        <v>1</v>
      </c>
      <c r="N144" s="202" t="s">
        <v>43</v>
      </c>
      <c r="O144" s="72"/>
      <c r="P144" s="203">
        <f>O144*H144</f>
        <v>0</v>
      </c>
      <c r="Q144" s="203">
        <v>0</v>
      </c>
      <c r="R144" s="203">
        <f>Q144*H144</f>
        <v>0</v>
      </c>
      <c r="S144" s="203">
        <v>0.57999999999999996</v>
      </c>
      <c r="T144" s="204">
        <f>S144*H144</f>
        <v>107.18979999999999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5" t="s">
        <v>166</v>
      </c>
      <c r="AT144" s="205" t="s">
        <v>162</v>
      </c>
      <c r="AU144" s="205" t="s">
        <v>88</v>
      </c>
      <c r="AY144" s="18" t="s">
        <v>159</v>
      </c>
      <c r="BE144" s="206">
        <f>IF(N144="základní",J144,0)</f>
        <v>0</v>
      </c>
      <c r="BF144" s="206">
        <f>IF(N144="snížená",J144,0)</f>
        <v>0</v>
      </c>
      <c r="BG144" s="206">
        <f>IF(N144="zákl. přenesená",J144,0)</f>
        <v>0</v>
      </c>
      <c r="BH144" s="206">
        <f>IF(N144="sníž. přenesená",J144,0)</f>
        <v>0</v>
      </c>
      <c r="BI144" s="206">
        <f>IF(N144="nulová",J144,0)</f>
        <v>0</v>
      </c>
      <c r="BJ144" s="18" t="s">
        <v>86</v>
      </c>
      <c r="BK144" s="206">
        <f>ROUND(I144*H144,2)</f>
        <v>0</v>
      </c>
      <c r="BL144" s="18" t="s">
        <v>166</v>
      </c>
      <c r="BM144" s="205" t="s">
        <v>2360</v>
      </c>
    </row>
    <row r="145" spans="1:65" s="2" customFormat="1" ht="55.5" customHeight="1">
      <c r="A145" s="35"/>
      <c r="B145" s="36"/>
      <c r="C145" s="193" t="s">
        <v>191</v>
      </c>
      <c r="D145" s="193" t="s">
        <v>162</v>
      </c>
      <c r="E145" s="194" t="s">
        <v>2361</v>
      </c>
      <c r="F145" s="195" t="s">
        <v>2362</v>
      </c>
      <c r="G145" s="196" t="s">
        <v>269</v>
      </c>
      <c r="H145" s="197">
        <v>3.5</v>
      </c>
      <c r="I145" s="198"/>
      <c r="J145" s="199">
        <f>ROUND(I145*H145,2)</f>
        <v>0</v>
      </c>
      <c r="K145" s="200"/>
      <c r="L145" s="40"/>
      <c r="M145" s="201" t="s">
        <v>1</v>
      </c>
      <c r="N145" s="202" t="s">
        <v>43</v>
      </c>
      <c r="O145" s="72"/>
      <c r="P145" s="203">
        <f>O145*H145</f>
        <v>0</v>
      </c>
      <c r="Q145" s="203">
        <v>0</v>
      </c>
      <c r="R145" s="203">
        <f>Q145*H145</f>
        <v>0</v>
      </c>
      <c r="S145" s="203">
        <v>0.316</v>
      </c>
      <c r="T145" s="204">
        <f>S145*H145</f>
        <v>1.1060000000000001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5" t="s">
        <v>166</v>
      </c>
      <c r="AT145" s="205" t="s">
        <v>162</v>
      </c>
      <c r="AU145" s="205" t="s">
        <v>88</v>
      </c>
      <c r="AY145" s="18" t="s">
        <v>159</v>
      </c>
      <c r="BE145" s="206">
        <f>IF(N145="základní",J145,0)</f>
        <v>0</v>
      </c>
      <c r="BF145" s="206">
        <f>IF(N145="snížená",J145,0)</f>
        <v>0</v>
      </c>
      <c r="BG145" s="206">
        <f>IF(N145="zákl. přenesená",J145,0)</f>
        <v>0</v>
      </c>
      <c r="BH145" s="206">
        <f>IF(N145="sníž. přenesená",J145,0)</f>
        <v>0</v>
      </c>
      <c r="BI145" s="206">
        <f>IF(N145="nulová",J145,0)</f>
        <v>0</v>
      </c>
      <c r="BJ145" s="18" t="s">
        <v>86</v>
      </c>
      <c r="BK145" s="206">
        <f>ROUND(I145*H145,2)</f>
        <v>0</v>
      </c>
      <c r="BL145" s="18" t="s">
        <v>166</v>
      </c>
      <c r="BM145" s="205" t="s">
        <v>2363</v>
      </c>
    </row>
    <row r="146" spans="1:65" s="13" customFormat="1" ht="11.25">
      <c r="B146" s="207"/>
      <c r="C146" s="208"/>
      <c r="D146" s="209" t="s">
        <v>182</v>
      </c>
      <c r="E146" s="210" t="s">
        <v>1</v>
      </c>
      <c r="F146" s="211" t="s">
        <v>2364</v>
      </c>
      <c r="G146" s="208"/>
      <c r="H146" s="212">
        <v>3.5</v>
      </c>
      <c r="I146" s="213"/>
      <c r="J146" s="208"/>
      <c r="K146" s="208"/>
      <c r="L146" s="214"/>
      <c r="M146" s="215"/>
      <c r="N146" s="216"/>
      <c r="O146" s="216"/>
      <c r="P146" s="216"/>
      <c r="Q146" s="216"/>
      <c r="R146" s="216"/>
      <c r="S146" s="216"/>
      <c r="T146" s="217"/>
      <c r="AT146" s="218" t="s">
        <v>182</v>
      </c>
      <c r="AU146" s="218" t="s">
        <v>88</v>
      </c>
      <c r="AV146" s="13" t="s">
        <v>88</v>
      </c>
      <c r="AW146" s="13" t="s">
        <v>34</v>
      </c>
      <c r="AX146" s="13" t="s">
        <v>86</v>
      </c>
      <c r="AY146" s="218" t="s">
        <v>159</v>
      </c>
    </row>
    <row r="147" spans="1:65" s="2" customFormat="1" ht="49.15" customHeight="1">
      <c r="A147" s="35"/>
      <c r="B147" s="36"/>
      <c r="C147" s="193" t="s">
        <v>195</v>
      </c>
      <c r="D147" s="193" t="s">
        <v>162</v>
      </c>
      <c r="E147" s="194" t="s">
        <v>2365</v>
      </c>
      <c r="F147" s="195" t="s">
        <v>2366</v>
      </c>
      <c r="G147" s="196" t="s">
        <v>180</v>
      </c>
      <c r="H147" s="197">
        <v>49.524000000000001</v>
      </c>
      <c r="I147" s="198"/>
      <c r="J147" s="199">
        <f>ROUND(I147*H147,2)</f>
        <v>0</v>
      </c>
      <c r="K147" s="200"/>
      <c r="L147" s="40"/>
      <c r="M147" s="201" t="s">
        <v>1</v>
      </c>
      <c r="N147" s="202" t="s">
        <v>43</v>
      </c>
      <c r="O147" s="72"/>
      <c r="P147" s="203">
        <f>O147*H147</f>
        <v>0</v>
      </c>
      <c r="Q147" s="203">
        <v>0</v>
      </c>
      <c r="R147" s="203">
        <f>Q147*H147</f>
        <v>0</v>
      </c>
      <c r="S147" s="203">
        <v>0</v>
      </c>
      <c r="T147" s="204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5" t="s">
        <v>166</v>
      </c>
      <c r="AT147" s="205" t="s">
        <v>162</v>
      </c>
      <c r="AU147" s="205" t="s">
        <v>88</v>
      </c>
      <c r="AY147" s="18" t="s">
        <v>159</v>
      </c>
      <c r="BE147" s="206">
        <f>IF(N147="základní",J147,0)</f>
        <v>0</v>
      </c>
      <c r="BF147" s="206">
        <f>IF(N147="snížená",J147,0)</f>
        <v>0</v>
      </c>
      <c r="BG147" s="206">
        <f>IF(N147="zákl. přenesená",J147,0)</f>
        <v>0</v>
      </c>
      <c r="BH147" s="206">
        <f>IF(N147="sníž. přenesená",J147,0)</f>
        <v>0</v>
      </c>
      <c r="BI147" s="206">
        <f>IF(N147="nulová",J147,0)</f>
        <v>0</v>
      </c>
      <c r="BJ147" s="18" t="s">
        <v>86</v>
      </c>
      <c r="BK147" s="206">
        <f>ROUND(I147*H147,2)</f>
        <v>0</v>
      </c>
      <c r="BL147" s="18" t="s">
        <v>166</v>
      </c>
      <c r="BM147" s="205" t="s">
        <v>2367</v>
      </c>
    </row>
    <row r="148" spans="1:65" s="13" customFormat="1" ht="11.25">
      <c r="B148" s="207"/>
      <c r="C148" s="208"/>
      <c r="D148" s="209" t="s">
        <v>182</v>
      </c>
      <c r="E148" s="210" t="s">
        <v>1</v>
      </c>
      <c r="F148" s="211" t="s">
        <v>2368</v>
      </c>
      <c r="G148" s="208"/>
      <c r="H148" s="212">
        <v>37.619999999999997</v>
      </c>
      <c r="I148" s="213"/>
      <c r="J148" s="208"/>
      <c r="K148" s="208"/>
      <c r="L148" s="214"/>
      <c r="M148" s="215"/>
      <c r="N148" s="216"/>
      <c r="O148" s="216"/>
      <c r="P148" s="216"/>
      <c r="Q148" s="216"/>
      <c r="R148" s="216"/>
      <c r="S148" s="216"/>
      <c r="T148" s="217"/>
      <c r="AT148" s="218" t="s">
        <v>182</v>
      </c>
      <c r="AU148" s="218" t="s">
        <v>88</v>
      </c>
      <c r="AV148" s="13" t="s">
        <v>88</v>
      </c>
      <c r="AW148" s="13" t="s">
        <v>34</v>
      </c>
      <c r="AX148" s="13" t="s">
        <v>78</v>
      </c>
      <c r="AY148" s="218" t="s">
        <v>159</v>
      </c>
    </row>
    <row r="149" spans="1:65" s="13" customFormat="1" ht="11.25">
      <c r="B149" s="207"/>
      <c r="C149" s="208"/>
      <c r="D149" s="209" t="s">
        <v>182</v>
      </c>
      <c r="E149" s="210" t="s">
        <v>1</v>
      </c>
      <c r="F149" s="211" t="s">
        <v>2369</v>
      </c>
      <c r="G149" s="208"/>
      <c r="H149" s="212">
        <v>11.904</v>
      </c>
      <c r="I149" s="213"/>
      <c r="J149" s="208"/>
      <c r="K149" s="208"/>
      <c r="L149" s="214"/>
      <c r="M149" s="215"/>
      <c r="N149" s="216"/>
      <c r="O149" s="216"/>
      <c r="P149" s="216"/>
      <c r="Q149" s="216"/>
      <c r="R149" s="216"/>
      <c r="S149" s="216"/>
      <c r="T149" s="217"/>
      <c r="AT149" s="218" t="s">
        <v>182</v>
      </c>
      <c r="AU149" s="218" t="s">
        <v>88</v>
      </c>
      <c r="AV149" s="13" t="s">
        <v>88</v>
      </c>
      <c r="AW149" s="13" t="s">
        <v>34</v>
      </c>
      <c r="AX149" s="13" t="s">
        <v>78</v>
      </c>
      <c r="AY149" s="218" t="s">
        <v>159</v>
      </c>
    </row>
    <row r="150" spans="1:65" s="14" customFormat="1" ht="11.25">
      <c r="B150" s="219"/>
      <c r="C150" s="220"/>
      <c r="D150" s="209" t="s">
        <v>182</v>
      </c>
      <c r="E150" s="221" t="s">
        <v>1</v>
      </c>
      <c r="F150" s="222" t="s">
        <v>184</v>
      </c>
      <c r="G150" s="220"/>
      <c r="H150" s="223">
        <v>49.524000000000001</v>
      </c>
      <c r="I150" s="224"/>
      <c r="J150" s="220"/>
      <c r="K150" s="220"/>
      <c r="L150" s="225"/>
      <c r="M150" s="226"/>
      <c r="N150" s="227"/>
      <c r="O150" s="227"/>
      <c r="P150" s="227"/>
      <c r="Q150" s="227"/>
      <c r="R150" s="227"/>
      <c r="S150" s="227"/>
      <c r="T150" s="228"/>
      <c r="AT150" s="229" t="s">
        <v>182</v>
      </c>
      <c r="AU150" s="229" t="s">
        <v>88</v>
      </c>
      <c r="AV150" s="14" t="s">
        <v>166</v>
      </c>
      <c r="AW150" s="14" t="s">
        <v>34</v>
      </c>
      <c r="AX150" s="14" t="s">
        <v>86</v>
      </c>
      <c r="AY150" s="229" t="s">
        <v>159</v>
      </c>
    </row>
    <row r="151" spans="1:65" s="2" customFormat="1" ht="49.15" customHeight="1">
      <c r="A151" s="35"/>
      <c r="B151" s="36"/>
      <c r="C151" s="193" t="s">
        <v>200</v>
      </c>
      <c r="D151" s="193" t="s">
        <v>162</v>
      </c>
      <c r="E151" s="194" t="s">
        <v>2370</v>
      </c>
      <c r="F151" s="195" t="s">
        <v>2371</v>
      </c>
      <c r="G151" s="196" t="s">
        <v>180</v>
      </c>
      <c r="H151" s="197">
        <v>2.976</v>
      </c>
      <c r="I151" s="198"/>
      <c r="J151" s="199">
        <f>ROUND(I151*H151,2)</f>
        <v>0</v>
      </c>
      <c r="K151" s="200"/>
      <c r="L151" s="40"/>
      <c r="M151" s="201" t="s">
        <v>1</v>
      </c>
      <c r="N151" s="202" t="s">
        <v>43</v>
      </c>
      <c r="O151" s="72"/>
      <c r="P151" s="203">
        <f>O151*H151</f>
        <v>0</v>
      </c>
      <c r="Q151" s="203">
        <v>0</v>
      </c>
      <c r="R151" s="203">
        <f>Q151*H151</f>
        <v>0</v>
      </c>
      <c r="S151" s="203">
        <v>0</v>
      </c>
      <c r="T151" s="204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5" t="s">
        <v>166</v>
      </c>
      <c r="AT151" s="205" t="s">
        <v>162</v>
      </c>
      <c r="AU151" s="205" t="s">
        <v>88</v>
      </c>
      <c r="AY151" s="18" t="s">
        <v>159</v>
      </c>
      <c r="BE151" s="206">
        <f>IF(N151="základní",J151,0)</f>
        <v>0</v>
      </c>
      <c r="BF151" s="206">
        <f>IF(N151="snížená",J151,0)</f>
        <v>0</v>
      </c>
      <c r="BG151" s="206">
        <f>IF(N151="zákl. přenesená",J151,0)</f>
        <v>0</v>
      </c>
      <c r="BH151" s="206">
        <f>IF(N151="sníž. přenesená",J151,0)</f>
        <v>0</v>
      </c>
      <c r="BI151" s="206">
        <f>IF(N151="nulová",J151,0)</f>
        <v>0</v>
      </c>
      <c r="BJ151" s="18" t="s">
        <v>86</v>
      </c>
      <c r="BK151" s="206">
        <f>ROUND(I151*H151,2)</f>
        <v>0</v>
      </c>
      <c r="BL151" s="18" t="s">
        <v>166</v>
      </c>
      <c r="BM151" s="205" t="s">
        <v>2372</v>
      </c>
    </row>
    <row r="152" spans="1:65" s="13" customFormat="1" ht="11.25">
      <c r="B152" s="207"/>
      <c r="C152" s="208"/>
      <c r="D152" s="209" t="s">
        <v>182</v>
      </c>
      <c r="E152" s="210" t="s">
        <v>1</v>
      </c>
      <c r="F152" s="211" t="s">
        <v>2373</v>
      </c>
      <c r="G152" s="208"/>
      <c r="H152" s="212">
        <v>2.976</v>
      </c>
      <c r="I152" s="213"/>
      <c r="J152" s="208"/>
      <c r="K152" s="208"/>
      <c r="L152" s="214"/>
      <c r="M152" s="215"/>
      <c r="N152" s="216"/>
      <c r="O152" s="216"/>
      <c r="P152" s="216"/>
      <c r="Q152" s="216"/>
      <c r="R152" s="216"/>
      <c r="S152" s="216"/>
      <c r="T152" s="217"/>
      <c r="AT152" s="218" t="s">
        <v>182</v>
      </c>
      <c r="AU152" s="218" t="s">
        <v>88</v>
      </c>
      <c r="AV152" s="13" t="s">
        <v>88</v>
      </c>
      <c r="AW152" s="13" t="s">
        <v>34</v>
      </c>
      <c r="AX152" s="13" t="s">
        <v>86</v>
      </c>
      <c r="AY152" s="218" t="s">
        <v>159</v>
      </c>
    </row>
    <row r="153" spans="1:65" s="2" customFormat="1" ht="78" customHeight="1">
      <c r="A153" s="35"/>
      <c r="B153" s="36"/>
      <c r="C153" s="193" t="s">
        <v>168</v>
      </c>
      <c r="D153" s="193" t="s">
        <v>162</v>
      </c>
      <c r="E153" s="194" t="s">
        <v>2374</v>
      </c>
      <c r="F153" s="195" t="s">
        <v>2375</v>
      </c>
      <c r="G153" s="196" t="s">
        <v>180</v>
      </c>
      <c r="H153" s="197">
        <v>2.976</v>
      </c>
      <c r="I153" s="198"/>
      <c r="J153" s="199">
        <f>ROUND(I153*H153,2)</f>
        <v>0</v>
      </c>
      <c r="K153" s="200"/>
      <c r="L153" s="40"/>
      <c r="M153" s="201" t="s">
        <v>1</v>
      </c>
      <c r="N153" s="202" t="s">
        <v>43</v>
      </c>
      <c r="O153" s="72"/>
      <c r="P153" s="203">
        <f>O153*H153</f>
        <v>0</v>
      </c>
      <c r="Q153" s="203">
        <v>0</v>
      </c>
      <c r="R153" s="203">
        <f>Q153*H153</f>
        <v>0</v>
      </c>
      <c r="S153" s="203">
        <v>0</v>
      </c>
      <c r="T153" s="204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05" t="s">
        <v>166</v>
      </c>
      <c r="AT153" s="205" t="s">
        <v>162</v>
      </c>
      <c r="AU153" s="205" t="s">
        <v>88</v>
      </c>
      <c r="AY153" s="18" t="s">
        <v>159</v>
      </c>
      <c r="BE153" s="206">
        <f>IF(N153="základní",J153,0)</f>
        <v>0</v>
      </c>
      <c r="BF153" s="206">
        <f>IF(N153="snížená",J153,0)</f>
        <v>0</v>
      </c>
      <c r="BG153" s="206">
        <f>IF(N153="zákl. přenesená",J153,0)</f>
        <v>0</v>
      </c>
      <c r="BH153" s="206">
        <f>IF(N153="sníž. přenesená",J153,0)</f>
        <v>0</v>
      </c>
      <c r="BI153" s="206">
        <f>IF(N153="nulová",J153,0)</f>
        <v>0</v>
      </c>
      <c r="BJ153" s="18" t="s">
        <v>86</v>
      </c>
      <c r="BK153" s="206">
        <f>ROUND(I153*H153,2)</f>
        <v>0</v>
      </c>
      <c r="BL153" s="18" t="s">
        <v>166</v>
      </c>
      <c r="BM153" s="205" t="s">
        <v>2376</v>
      </c>
    </row>
    <row r="154" spans="1:65" s="2" customFormat="1" ht="24.2" customHeight="1">
      <c r="A154" s="35"/>
      <c r="B154" s="36"/>
      <c r="C154" s="193" t="s">
        <v>209</v>
      </c>
      <c r="D154" s="193" t="s">
        <v>162</v>
      </c>
      <c r="E154" s="194" t="s">
        <v>2377</v>
      </c>
      <c r="F154" s="195" t="s">
        <v>2378</v>
      </c>
      <c r="G154" s="196" t="s">
        <v>180</v>
      </c>
      <c r="H154" s="197">
        <v>125.688</v>
      </c>
      <c r="I154" s="198"/>
      <c r="J154" s="199">
        <f>ROUND(I154*H154,2)</f>
        <v>0</v>
      </c>
      <c r="K154" s="200"/>
      <c r="L154" s="40"/>
      <c r="M154" s="201" t="s">
        <v>1</v>
      </c>
      <c r="N154" s="202" t="s">
        <v>43</v>
      </c>
      <c r="O154" s="72"/>
      <c r="P154" s="203">
        <f>O154*H154</f>
        <v>0</v>
      </c>
      <c r="Q154" s="203">
        <v>0</v>
      </c>
      <c r="R154" s="203">
        <f>Q154*H154</f>
        <v>0</v>
      </c>
      <c r="S154" s="203">
        <v>0</v>
      </c>
      <c r="T154" s="204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05" t="s">
        <v>166</v>
      </c>
      <c r="AT154" s="205" t="s">
        <v>162</v>
      </c>
      <c r="AU154" s="205" t="s">
        <v>88</v>
      </c>
      <c r="AY154" s="18" t="s">
        <v>159</v>
      </c>
      <c r="BE154" s="206">
        <f>IF(N154="základní",J154,0)</f>
        <v>0</v>
      </c>
      <c r="BF154" s="206">
        <f>IF(N154="snížená",J154,0)</f>
        <v>0</v>
      </c>
      <c r="BG154" s="206">
        <f>IF(N154="zákl. přenesená",J154,0)</f>
        <v>0</v>
      </c>
      <c r="BH154" s="206">
        <f>IF(N154="sníž. přenesená",J154,0)</f>
        <v>0</v>
      </c>
      <c r="BI154" s="206">
        <f>IF(N154="nulová",J154,0)</f>
        <v>0</v>
      </c>
      <c r="BJ154" s="18" t="s">
        <v>86</v>
      </c>
      <c r="BK154" s="206">
        <f>ROUND(I154*H154,2)</f>
        <v>0</v>
      </c>
      <c r="BL154" s="18" t="s">
        <v>166</v>
      </c>
      <c r="BM154" s="205" t="s">
        <v>2379</v>
      </c>
    </row>
    <row r="155" spans="1:65" s="2" customFormat="1" ht="21.75" customHeight="1">
      <c r="A155" s="35"/>
      <c r="B155" s="36"/>
      <c r="C155" s="193" t="s">
        <v>217</v>
      </c>
      <c r="D155" s="193" t="s">
        <v>162</v>
      </c>
      <c r="E155" s="194" t="s">
        <v>2380</v>
      </c>
      <c r="F155" s="195" t="s">
        <v>2381</v>
      </c>
      <c r="G155" s="196" t="s">
        <v>180</v>
      </c>
      <c r="H155" s="197">
        <v>138.44800000000001</v>
      </c>
      <c r="I155" s="198"/>
      <c r="J155" s="199">
        <f>ROUND(I155*H155,2)</f>
        <v>0</v>
      </c>
      <c r="K155" s="200"/>
      <c r="L155" s="40"/>
      <c r="M155" s="201" t="s">
        <v>1</v>
      </c>
      <c r="N155" s="202" t="s">
        <v>43</v>
      </c>
      <c r="O155" s="72"/>
      <c r="P155" s="203">
        <f>O155*H155</f>
        <v>0</v>
      </c>
      <c r="Q155" s="203">
        <v>0</v>
      </c>
      <c r="R155" s="203">
        <f>Q155*H155</f>
        <v>0</v>
      </c>
      <c r="S155" s="203">
        <v>0</v>
      </c>
      <c r="T155" s="204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05" t="s">
        <v>166</v>
      </c>
      <c r="AT155" s="205" t="s">
        <v>162</v>
      </c>
      <c r="AU155" s="205" t="s">
        <v>88</v>
      </c>
      <c r="AY155" s="18" t="s">
        <v>159</v>
      </c>
      <c r="BE155" s="206">
        <f>IF(N155="základní",J155,0)</f>
        <v>0</v>
      </c>
      <c r="BF155" s="206">
        <f>IF(N155="snížená",J155,0)</f>
        <v>0</v>
      </c>
      <c r="BG155" s="206">
        <f>IF(N155="zákl. přenesená",J155,0)</f>
        <v>0</v>
      </c>
      <c r="BH155" s="206">
        <f>IF(N155="sníž. přenesená",J155,0)</f>
        <v>0</v>
      </c>
      <c r="BI155" s="206">
        <f>IF(N155="nulová",J155,0)</f>
        <v>0</v>
      </c>
      <c r="BJ155" s="18" t="s">
        <v>86</v>
      </c>
      <c r="BK155" s="206">
        <f>ROUND(I155*H155,2)</f>
        <v>0</v>
      </c>
      <c r="BL155" s="18" t="s">
        <v>166</v>
      </c>
      <c r="BM155" s="205" t="s">
        <v>2382</v>
      </c>
    </row>
    <row r="156" spans="1:65" s="13" customFormat="1" ht="11.25">
      <c r="B156" s="207"/>
      <c r="C156" s="208"/>
      <c r="D156" s="209" t="s">
        <v>182</v>
      </c>
      <c r="E156" s="210" t="s">
        <v>1</v>
      </c>
      <c r="F156" s="211" t="s">
        <v>2383</v>
      </c>
      <c r="G156" s="208"/>
      <c r="H156" s="212">
        <v>49.524000000000001</v>
      </c>
      <c r="I156" s="213"/>
      <c r="J156" s="208"/>
      <c r="K156" s="208"/>
      <c r="L156" s="214"/>
      <c r="M156" s="215"/>
      <c r="N156" s="216"/>
      <c r="O156" s="216"/>
      <c r="P156" s="216"/>
      <c r="Q156" s="216"/>
      <c r="R156" s="216"/>
      <c r="S156" s="216"/>
      <c r="T156" s="217"/>
      <c r="AT156" s="218" t="s">
        <v>182</v>
      </c>
      <c r="AU156" s="218" t="s">
        <v>88</v>
      </c>
      <c r="AV156" s="13" t="s">
        <v>88</v>
      </c>
      <c r="AW156" s="13" t="s">
        <v>34</v>
      </c>
      <c r="AX156" s="13" t="s">
        <v>78</v>
      </c>
      <c r="AY156" s="218" t="s">
        <v>159</v>
      </c>
    </row>
    <row r="157" spans="1:65" s="13" customFormat="1" ht="11.25">
      <c r="B157" s="207"/>
      <c r="C157" s="208"/>
      <c r="D157" s="209" t="s">
        <v>182</v>
      </c>
      <c r="E157" s="210" t="s">
        <v>1</v>
      </c>
      <c r="F157" s="211" t="s">
        <v>2384</v>
      </c>
      <c r="G157" s="208"/>
      <c r="H157" s="212">
        <v>73.924000000000007</v>
      </c>
      <c r="I157" s="213"/>
      <c r="J157" s="208"/>
      <c r="K157" s="208"/>
      <c r="L157" s="214"/>
      <c r="M157" s="215"/>
      <c r="N157" s="216"/>
      <c r="O157" s="216"/>
      <c r="P157" s="216"/>
      <c r="Q157" s="216"/>
      <c r="R157" s="216"/>
      <c r="S157" s="216"/>
      <c r="T157" s="217"/>
      <c r="AT157" s="218" t="s">
        <v>182</v>
      </c>
      <c r="AU157" s="218" t="s">
        <v>88</v>
      </c>
      <c r="AV157" s="13" t="s">
        <v>88</v>
      </c>
      <c r="AW157" s="13" t="s">
        <v>34</v>
      </c>
      <c r="AX157" s="13" t="s">
        <v>78</v>
      </c>
      <c r="AY157" s="218" t="s">
        <v>159</v>
      </c>
    </row>
    <row r="158" spans="1:65" s="13" customFormat="1" ht="11.25">
      <c r="B158" s="207"/>
      <c r="C158" s="208"/>
      <c r="D158" s="209" t="s">
        <v>182</v>
      </c>
      <c r="E158" s="210" t="s">
        <v>1</v>
      </c>
      <c r="F158" s="211" t="s">
        <v>2385</v>
      </c>
      <c r="G158" s="208"/>
      <c r="H158" s="212">
        <v>15</v>
      </c>
      <c r="I158" s="213"/>
      <c r="J158" s="208"/>
      <c r="K158" s="208"/>
      <c r="L158" s="214"/>
      <c r="M158" s="215"/>
      <c r="N158" s="216"/>
      <c r="O158" s="216"/>
      <c r="P158" s="216"/>
      <c r="Q158" s="216"/>
      <c r="R158" s="216"/>
      <c r="S158" s="216"/>
      <c r="T158" s="217"/>
      <c r="AT158" s="218" t="s">
        <v>182</v>
      </c>
      <c r="AU158" s="218" t="s">
        <v>88</v>
      </c>
      <c r="AV158" s="13" t="s">
        <v>88</v>
      </c>
      <c r="AW158" s="13" t="s">
        <v>34</v>
      </c>
      <c r="AX158" s="13" t="s">
        <v>78</v>
      </c>
      <c r="AY158" s="218" t="s">
        <v>159</v>
      </c>
    </row>
    <row r="159" spans="1:65" s="14" customFormat="1" ht="11.25">
      <c r="B159" s="219"/>
      <c r="C159" s="220"/>
      <c r="D159" s="209" t="s">
        <v>182</v>
      </c>
      <c r="E159" s="221" t="s">
        <v>1</v>
      </c>
      <c r="F159" s="222" t="s">
        <v>184</v>
      </c>
      <c r="G159" s="220"/>
      <c r="H159" s="223">
        <v>138.44800000000001</v>
      </c>
      <c r="I159" s="224"/>
      <c r="J159" s="220"/>
      <c r="K159" s="220"/>
      <c r="L159" s="225"/>
      <c r="M159" s="226"/>
      <c r="N159" s="227"/>
      <c r="O159" s="227"/>
      <c r="P159" s="227"/>
      <c r="Q159" s="227"/>
      <c r="R159" s="227"/>
      <c r="S159" s="227"/>
      <c r="T159" s="228"/>
      <c r="AT159" s="229" t="s">
        <v>182</v>
      </c>
      <c r="AU159" s="229" t="s">
        <v>88</v>
      </c>
      <c r="AV159" s="14" t="s">
        <v>166</v>
      </c>
      <c r="AW159" s="14" t="s">
        <v>34</v>
      </c>
      <c r="AX159" s="14" t="s">
        <v>86</v>
      </c>
      <c r="AY159" s="229" t="s">
        <v>159</v>
      </c>
    </row>
    <row r="160" spans="1:65" s="2" customFormat="1" ht="16.5" customHeight="1">
      <c r="A160" s="35"/>
      <c r="B160" s="36"/>
      <c r="C160" s="193" t="s">
        <v>221</v>
      </c>
      <c r="D160" s="193" t="s">
        <v>162</v>
      </c>
      <c r="E160" s="194" t="s">
        <v>2386</v>
      </c>
      <c r="F160" s="195" t="s">
        <v>2387</v>
      </c>
      <c r="G160" s="196" t="s">
        <v>180</v>
      </c>
      <c r="H160" s="197">
        <v>138.44800000000001</v>
      </c>
      <c r="I160" s="198"/>
      <c r="J160" s="199">
        <f>ROUND(I160*H160,2)</f>
        <v>0</v>
      </c>
      <c r="K160" s="200"/>
      <c r="L160" s="40"/>
      <c r="M160" s="201" t="s">
        <v>1</v>
      </c>
      <c r="N160" s="202" t="s">
        <v>43</v>
      </c>
      <c r="O160" s="72"/>
      <c r="P160" s="203">
        <f>O160*H160</f>
        <v>0</v>
      </c>
      <c r="Q160" s="203">
        <v>0</v>
      </c>
      <c r="R160" s="203">
        <f>Q160*H160</f>
        <v>0</v>
      </c>
      <c r="S160" s="203">
        <v>0</v>
      </c>
      <c r="T160" s="204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05" t="s">
        <v>166</v>
      </c>
      <c r="AT160" s="205" t="s">
        <v>162</v>
      </c>
      <c r="AU160" s="205" t="s">
        <v>88</v>
      </c>
      <c r="AY160" s="18" t="s">
        <v>159</v>
      </c>
      <c r="BE160" s="206">
        <f>IF(N160="základní",J160,0)</f>
        <v>0</v>
      </c>
      <c r="BF160" s="206">
        <f>IF(N160="snížená",J160,0)</f>
        <v>0</v>
      </c>
      <c r="BG160" s="206">
        <f>IF(N160="zákl. přenesená",J160,0)</f>
        <v>0</v>
      </c>
      <c r="BH160" s="206">
        <f>IF(N160="sníž. přenesená",J160,0)</f>
        <v>0</v>
      </c>
      <c r="BI160" s="206">
        <f>IF(N160="nulová",J160,0)</f>
        <v>0</v>
      </c>
      <c r="BJ160" s="18" t="s">
        <v>86</v>
      </c>
      <c r="BK160" s="206">
        <f>ROUND(I160*H160,2)</f>
        <v>0</v>
      </c>
      <c r="BL160" s="18" t="s">
        <v>166</v>
      </c>
      <c r="BM160" s="205" t="s">
        <v>2388</v>
      </c>
    </row>
    <row r="161" spans="1:65" s="2" customFormat="1" ht="44.25" customHeight="1">
      <c r="A161" s="35"/>
      <c r="B161" s="36"/>
      <c r="C161" s="193" t="s">
        <v>227</v>
      </c>
      <c r="D161" s="193" t="s">
        <v>162</v>
      </c>
      <c r="E161" s="194" t="s">
        <v>2389</v>
      </c>
      <c r="F161" s="195" t="s">
        <v>2390</v>
      </c>
      <c r="G161" s="196" t="s">
        <v>176</v>
      </c>
      <c r="H161" s="197">
        <v>249.27799999999999</v>
      </c>
      <c r="I161" s="198"/>
      <c r="J161" s="199">
        <f>ROUND(I161*H161,2)</f>
        <v>0</v>
      </c>
      <c r="K161" s="200"/>
      <c r="L161" s="40"/>
      <c r="M161" s="201" t="s">
        <v>1</v>
      </c>
      <c r="N161" s="202" t="s">
        <v>43</v>
      </c>
      <c r="O161" s="72"/>
      <c r="P161" s="203">
        <f>O161*H161</f>
        <v>0</v>
      </c>
      <c r="Q161" s="203">
        <v>0</v>
      </c>
      <c r="R161" s="203">
        <f>Q161*H161</f>
        <v>0</v>
      </c>
      <c r="S161" s="203">
        <v>0</v>
      </c>
      <c r="T161" s="204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5" t="s">
        <v>166</v>
      </c>
      <c r="AT161" s="205" t="s">
        <v>162</v>
      </c>
      <c r="AU161" s="205" t="s">
        <v>88</v>
      </c>
      <c r="AY161" s="18" t="s">
        <v>159</v>
      </c>
      <c r="BE161" s="206">
        <f>IF(N161="základní",J161,0)</f>
        <v>0</v>
      </c>
      <c r="BF161" s="206">
        <f>IF(N161="snížená",J161,0)</f>
        <v>0</v>
      </c>
      <c r="BG161" s="206">
        <f>IF(N161="zákl. přenesená",J161,0)</f>
        <v>0</v>
      </c>
      <c r="BH161" s="206">
        <f>IF(N161="sníž. přenesená",J161,0)</f>
        <v>0</v>
      </c>
      <c r="BI161" s="206">
        <f>IF(N161="nulová",J161,0)</f>
        <v>0</v>
      </c>
      <c r="BJ161" s="18" t="s">
        <v>86</v>
      </c>
      <c r="BK161" s="206">
        <f>ROUND(I161*H161,2)</f>
        <v>0</v>
      </c>
      <c r="BL161" s="18" t="s">
        <v>166</v>
      </c>
      <c r="BM161" s="205" t="s">
        <v>2391</v>
      </c>
    </row>
    <row r="162" spans="1:65" s="13" customFormat="1" ht="11.25">
      <c r="B162" s="207"/>
      <c r="C162" s="208"/>
      <c r="D162" s="209" t="s">
        <v>182</v>
      </c>
      <c r="E162" s="210" t="s">
        <v>1</v>
      </c>
      <c r="F162" s="211" t="s">
        <v>2392</v>
      </c>
      <c r="G162" s="208"/>
      <c r="H162" s="212">
        <v>249.27799999999999</v>
      </c>
      <c r="I162" s="213"/>
      <c r="J162" s="208"/>
      <c r="K162" s="208"/>
      <c r="L162" s="214"/>
      <c r="M162" s="215"/>
      <c r="N162" s="216"/>
      <c r="O162" s="216"/>
      <c r="P162" s="216"/>
      <c r="Q162" s="216"/>
      <c r="R162" s="216"/>
      <c r="S162" s="216"/>
      <c r="T162" s="217"/>
      <c r="AT162" s="218" t="s">
        <v>182</v>
      </c>
      <c r="AU162" s="218" t="s">
        <v>88</v>
      </c>
      <c r="AV162" s="13" t="s">
        <v>88</v>
      </c>
      <c r="AW162" s="13" t="s">
        <v>34</v>
      </c>
      <c r="AX162" s="13" t="s">
        <v>86</v>
      </c>
      <c r="AY162" s="218" t="s">
        <v>159</v>
      </c>
    </row>
    <row r="163" spans="1:65" s="2" customFormat="1" ht="24.2" customHeight="1">
      <c r="A163" s="35"/>
      <c r="B163" s="36"/>
      <c r="C163" s="193" t="s">
        <v>235</v>
      </c>
      <c r="D163" s="193" t="s">
        <v>162</v>
      </c>
      <c r="E163" s="194" t="s">
        <v>2393</v>
      </c>
      <c r="F163" s="195" t="s">
        <v>2394</v>
      </c>
      <c r="G163" s="196" t="s">
        <v>180</v>
      </c>
      <c r="H163" s="197">
        <v>49.524000000000001</v>
      </c>
      <c r="I163" s="198"/>
      <c r="J163" s="199">
        <f>ROUND(I163*H163,2)</f>
        <v>0</v>
      </c>
      <c r="K163" s="200"/>
      <c r="L163" s="40"/>
      <c r="M163" s="201" t="s">
        <v>1</v>
      </c>
      <c r="N163" s="202" t="s">
        <v>43</v>
      </c>
      <c r="O163" s="72"/>
      <c r="P163" s="203">
        <f>O163*H163</f>
        <v>0</v>
      </c>
      <c r="Q163" s="203">
        <v>0</v>
      </c>
      <c r="R163" s="203">
        <f>Q163*H163</f>
        <v>0</v>
      </c>
      <c r="S163" s="203">
        <v>0</v>
      </c>
      <c r="T163" s="204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05" t="s">
        <v>166</v>
      </c>
      <c r="AT163" s="205" t="s">
        <v>162</v>
      </c>
      <c r="AU163" s="205" t="s">
        <v>88</v>
      </c>
      <c r="AY163" s="18" t="s">
        <v>159</v>
      </c>
      <c r="BE163" s="206">
        <f>IF(N163="základní",J163,0)</f>
        <v>0</v>
      </c>
      <c r="BF163" s="206">
        <f>IF(N163="snížená",J163,0)</f>
        <v>0</v>
      </c>
      <c r="BG163" s="206">
        <f>IF(N163="zákl. přenesená",J163,0)</f>
        <v>0</v>
      </c>
      <c r="BH163" s="206">
        <f>IF(N163="sníž. přenesená",J163,0)</f>
        <v>0</v>
      </c>
      <c r="BI163" s="206">
        <f>IF(N163="nulová",J163,0)</f>
        <v>0</v>
      </c>
      <c r="BJ163" s="18" t="s">
        <v>86</v>
      </c>
      <c r="BK163" s="206">
        <f>ROUND(I163*H163,2)</f>
        <v>0</v>
      </c>
      <c r="BL163" s="18" t="s">
        <v>166</v>
      </c>
      <c r="BM163" s="205" t="s">
        <v>2395</v>
      </c>
    </row>
    <row r="164" spans="1:65" s="2" customFormat="1" ht="16.5" customHeight="1">
      <c r="A164" s="35"/>
      <c r="B164" s="36"/>
      <c r="C164" s="234" t="s">
        <v>8</v>
      </c>
      <c r="D164" s="234" t="s">
        <v>240</v>
      </c>
      <c r="E164" s="235" t="s">
        <v>2396</v>
      </c>
      <c r="F164" s="236" t="s">
        <v>2397</v>
      </c>
      <c r="G164" s="237" t="s">
        <v>176</v>
      </c>
      <c r="H164" s="238">
        <v>99.048000000000002</v>
      </c>
      <c r="I164" s="239"/>
      <c r="J164" s="240">
        <f>ROUND(I164*H164,2)</f>
        <v>0</v>
      </c>
      <c r="K164" s="241"/>
      <c r="L164" s="242"/>
      <c r="M164" s="243" t="s">
        <v>1</v>
      </c>
      <c r="N164" s="244" t="s">
        <v>43</v>
      </c>
      <c r="O164" s="72"/>
      <c r="P164" s="203">
        <f>O164*H164</f>
        <v>0</v>
      </c>
      <c r="Q164" s="203">
        <v>1</v>
      </c>
      <c r="R164" s="203">
        <f>Q164*H164</f>
        <v>99.048000000000002</v>
      </c>
      <c r="S164" s="203">
        <v>0</v>
      </c>
      <c r="T164" s="204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05" t="s">
        <v>200</v>
      </c>
      <c r="AT164" s="205" t="s">
        <v>240</v>
      </c>
      <c r="AU164" s="205" t="s">
        <v>88</v>
      </c>
      <c r="AY164" s="18" t="s">
        <v>159</v>
      </c>
      <c r="BE164" s="206">
        <f>IF(N164="základní",J164,0)</f>
        <v>0</v>
      </c>
      <c r="BF164" s="206">
        <f>IF(N164="snížená",J164,0)</f>
        <v>0</v>
      </c>
      <c r="BG164" s="206">
        <f>IF(N164="zákl. přenesená",J164,0)</f>
        <v>0</v>
      </c>
      <c r="BH164" s="206">
        <f>IF(N164="sníž. přenesená",J164,0)</f>
        <v>0</v>
      </c>
      <c r="BI164" s="206">
        <f>IF(N164="nulová",J164,0)</f>
        <v>0</v>
      </c>
      <c r="BJ164" s="18" t="s">
        <v>86</v>
      </c>
      <c r="BK164" s="206">
        <f>ROUND(I164*H164,2)</f>
        <v>0</v>
      </c>
      <c r="BL164" s="18" t="s">
        <v>166</v>
      </c>
      <c r="BM164" s="205" t="s">
        <v>2398</v>
      </c>
    </row>
    <row r="165" spans="1:65" s="2" customFormat="1" ht="33" customHeight="1">
      <c r="A165" s="35"/>
      <c r="B165" s="36"/>
      <c r="C165" s="193" t="s">
        <v>238</v>
      </c>
      <c r="D165" s="193" t="s">
        <v>162</v>
      </c>
      <c r="E165" s="194" t="s">
        <v>2399</v>
      </c>
      <c r="F165" s="195" t="s">
        <v>2400</v>
      </c>
      <c r="G165" s="196" t="s">
        <v>269</v>
      </c>
      <c r="H165" s="197">
        <v>280</v>
      </c>
      <c r="I165" s="198"/>
      <c r="J165" s="199">
        <f>ROUND(I165*H165,2)</f>
        <v>0</v>
      </c>
      <c r="K165" s="200"/>
      <c r="L165" s="40"/>
      <c r="M165" s="201" t="s">
        <v>1</v>
      </c>
      <c r="N165" s="202" t="s">
        <v>43</v>
      </c>
      <c r="O165" s="72"/>
      <c r="P165" s="203">
        <f>O165*H165</f>
        <v>0</v>
      </c>
      <c r="Q165" s="203">
        <v>0</v>
      </c>
      <c r="R165" s="203">
        <f>Q165*H165</f>
        <v>0</v>
      </c>
      <c r="S165" s="203">
        <v>0</v>
      </c>
      <c r="T165" s="204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05" t="s">
        <v>166</v>
      </c>
      <c r="AT165" s="205" t="s">
        <v>162</v>
      </c>
      <c r="AU165" s="205" t="s">
        <v>88</v>
      </c>
      <c r="AY165" s="18" t="s">
        <v>159</v>
      </c>
      <c r="BE165" s="206">
        <f>IF(N165="základní",J165,0)</f>
        <v>0</v>
      </c>
      <c r="BF165" s="206">
        <f>IF(N165="snížená",J165,0)</f>
        <v>0</v>
      </c>
      <c r="BG165" s="206">
        <f>IF(N165="zákl. přenesená",J165,0)</f>
        <v>0</v>
      </c>
      <c r="BH165" s="206">
        <f>IF(N165="sníž. přenesená",J165,0)</f>
        <v>0</v>
      </c>
      <c r="BI165" s="206">
        <f>IF(N165="nulová",J165,0)</f>
        <v>0</v>
      </c>
      <c r="BJ165" s="18" t="s">
        <v>86</v>
      </c>
      <c r="BK165" s="206">
        <f>ROUND(I165*H165,2)</f>
        <v>0</v>
      </c>
      <c r="BL165" s="18" t="s">
        <v>166</v>
      </c>
      <c r="BM165" s="205" t="s">
        <v>2401</v>
      </c>
    </row>
    <row r="166" spans="1:65" s="2" customFormat="1" ht="33" customHeight="1">
      <c r="A166" s="35"/>
      <c r="B166" s="36"/>
      <c r="C166" s="193" t="s">
        <v>255</v>
      </c>
      <c r="D166" s="193" t="s">
        <v>162</v>
      </c>
      <c r="E166" s="194" t="s">
        <v>2402</v>
      </c>
      <c r="F166" s="195" t="s">
        <v>2403</v>
      </c>
      <c r="G166" s="196" t="s">
        <v>269</v>
      </c>
      <c r="H166" s="197">
        <v>152.91</v>
      </c>
      <c r="I166" s="198"/>
      <c r="J166" s="199">
        <f>ROUND(I166*H166,2)</f>
        <v>0</v>
      </c>
      <c r="K166" s="200"/>
      <c r="L166" s="40"/>
      <c r="M166" s="201" t="s">
        <v>1</v>
      </c>
      <c r="N166" s="202" t="s">
        <v>43</v>
      </c>
      <c r="O166" s="72"/>
      <c r="P166" s="203">
        <f>O166*H166</f>
        <v>0</v>
      </c>
      <c r="Q166" s="203">
        <v>0</v>
      </c>
      <c r="R166" s="203">
        <f>Q166*H166</f>
        <v>0</v>
      </c>
      <c r="S166" s="203">
        <v>0</v>
      </c>
      <c r="T166" s="204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05" t="s">
        <v>166</v>
      </c>
      <c r="AT166" s="205" t="s">
        <v>162</v>
      </c>
      <c r="AU166" s="205" t="s">
        <v>88</v>
      </c>
      <c r="AY166" s="18" t="s">
        <v>159</v>
      </c>
      <c r="BE166" s="206">
        <f>IF(N166="základní",J166,0)</f>
        <v>0</v>
      </c>
      <c r="BF166" s="206">
        <f>IF(N166="snížená",J166,0)</f>
        <v>0</v>
      </c>
      <c r="BG166" s="206">
        <f>IF(N166="zákl. přenesená",J166,0)</f>
        <v>0</v>
      </c>
      <c r="BH166" s="206">
        <f>IF(N166="sníž. přenesená",J166,0)</f>
        <v>0</v>
      </c>
      <c r="BI166" s="206">
        <f>IF(N166="nulová",J166,0)</f>
        <v>0</v>
      </c>
      <c r="BJ166" s="18" t="s">
        <v>86</v>
      </c>
      <c r="BK166" s="206">
        <f>ROUND(I166*H166,2)</f>
        <v>0</v>
      </c>
      <c r="BL166" s="18" t="s">
        <v>166</v>
      </c>
      <c r="BM166" s="205" t="s">
        <v>2404</v>
      </c>
    </row>
    <row r="167" spans="1:65" s="12" customFormat="1" ht="22.9" customHeight="1">
      <c r="B167" s="177"/>
      <c r="C167" s="178"/>
      <c r="D167" s="179" t="s">
        <v>77</v>
      </c>
      <c r="E167" s="191" t="s">
        <v>88</v>
      </c>
      <c r="F167" s="191" t="s">
        <v>2405</v>
      </c>
      <c r="G167" s="178"/>
      <c r="H167" s="178"/>
      <c r="I167" s="181"/>
      <c r="J167" s="192">
        <f>BK167</f>
        <v>0</v>
      </c>
      <c r="K167" s="178"/>
      <c r="L167" s="183"/>
      <c r="M167" s="184"/>
      <c r="N167" s="185"/>
      <c r="O167" s="185"/>
      <c r="P167" s="186">
        <f>SUM(P168:P183)</f>
        <v>0</v>
      </c>
      <c r="Q167" s="185"/>
      <c r="R167" s="186">
        <f>SUM(R168:R183)</f>
        <v>14.064907399999999</v>
      </c>
      <c r="S167" s="185"/>
      <c r="T167" s="187">
        <f>SUM(T168:T183)</f>
        <v>0</v>
      </c>
      <c r="AR167" s="188" t="s">
        <v>86</v>
      </c>
      <c r="AT167" s="189" t="s">
        <v>77</v>
      </c>
      <c r="AU167" s="189" t="s">
        <v>86</v>
      </c>
      <c r="AY167" s="188" t="s">
        <v>159</v>
      </c>
      <c r="BK167" s="190">
        <f>SUM(BK168:BK183)</f>
        <v>0</v>
      </c>
    </row>
    <row r="168" spans="1:65" s="2" customFormat="1" ht="44.25" customHeight="1">
      <c r="A168" s="35"/>
      <c r="B168" s="36"/>
      <c r="C168" s="193" t="s">
        <v>261</v>
      </c>
      <c r="D168" s="193" t="s">
        <v>162</v>
      </c>
      <c r="E168" s="194" t="s">
        <v>2406</v>
      </c>
      <c r="F168" s="195" t="s">
        <v>2407</v>
      </c>
      <c r="G168" s="196" t="s">
        <v>249</v>
      </c>
      <c r="H168" s="197">
        <v>1</v>
      </c>
      <c r="I168" s="198"/>
      <c r="J168" s="199">
        <f>ROUND(I168*H168,2)</f>
        <v>0</v>
      </c>
      <c r="K168" s="200"/>
      <c r="L168" s="40"/>
      <c r="M168" s="201" t="s">
        <v>1</v>
      </c>
      <c r="N168" s="202" t="s">
        <v>43</v>
      </c>
      <c r="O168" s="72"/>
      <c r="P168" s="203">
        <f>O168*H168</f>
        <v>0</v>
      </c>
      <c r="Q168" s="203">
        <v>2.7380000000000002E-2</v>
      </c>
      <c r="R168" s="203">
        <f>Q168*H168</f>
        <v>2.7380000000000002E-2</v>
      </c>
      <c r="S168" s="203">
        <v>0</v>
      </c>
      <c r="T168" s="204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05" t="s">
        <v>166</v>
      </c>
      <c r="AT168" s="205" t="s">
        <v>162</v>
      </c>
      <c r="AU168" s="205" t="s">
        <v>88</v>
      </c>
      <c r="AY168" s="18" t="s">
        <v>159</v>
      </c>
      <c r="BE168" s="206">
        <f>IF(N168="základní",J168,0)</f>
        <v>0</v>
      </c>
      <c r="BF168" s="206">
        <f>IF(N168="snížená",J168,0)</f>
        <v>0</v>
      </c>
      <c r="BG168" s="206">
        <f>IF(N168="zákl. přenesená",J168,0)</f>
        <v>0</v>
      </c>
      <c r="BH168" s="206">
        <f>IF(N168="sníž. přenesená",J168,0)</f>
        <v>0</v>
      </c>
      <c r="BI168" s="206">
        <f>IF(N168="nulová",J168,0)</f>
        <v>0</v>
      </c>
      <c r="BJ168" s="18" t="s">
        <v>86</v>
      </c>
      <c r="BK168" s="206">
        <f>ROUND(I168*H168,2)</f>
        <v>0</v>
      </c>
      <c r="BL168" s="18" t="s">
        <v>166</v>
      </c>
      <c r="BM168" s="205" t="s">
        <v>2408</v>
      </c>
    </row>
    <row r="169" spans="1:65" s="2" customFormat="1" ht="16.5" customHeight="1">
      <c r="A169" s="35"/>
      <c r="B169" s="36"/>
      <c r="C169" s="234" t="s">
        <v>266</v>
      </c>
      <c r="D169" s="234" t="s">
        <v>240</v>
      </c>
      <c r="E169" s="235" t="s">
        <v>2409</v>
      </c>
      <c r="F169" s="236" t="s">
        <v>2410</v>
      </c>
      <c r="G169" s="237" t="s">
        <v>165</v>
      </c>
      <c r="H169" s="238">
        <v>1</v>
      </c>
      <c r="I169" s="239"/>
      <c r="J169" s="240">
        <f>ROUND(I169*H169,2)</f>
        <v>0</v>
      </c>
      <c r="K169" s="241"/>
      <c r="L169" s="242"/>
      <c r="M169" s="243" t="s">
        <v>1</v>
      </c>
      <c r="N169" s="244" t="s">
        <v>43</v>
      </c>
      <c r="O169" s="72"/>
      <c r="P169" s="203">
        <f>O169*H169</f>
        <v>0</v>
      </c>
      <c r="Q169" s="203">
        <v>0.79</v>
      </c>
      <c r="R169" s="203">
        <f>Q169*H169</f>
        <v>0.79</v>
      </c>
      <c r="S169" s="203">
        <v>0</v>
      </c>
      <c r="T169" s="204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05" t="s">
        <v>200</v>
      </c>
      <c r="AT169" s="205" t="s">
        <v>240</v>
      </c>
      <c r="AU169" s="205" t="s">
        <v>88</v>
      </c>
      <c r="AY169" s="18" t="s">
        <v>159</v>
      </c>
      <c r="BE169" s="206">
        <f>IF(N169="základní",J169,0)</f>
        <v>0</v>
      </c>
      <c r="BF169" s="206">
        <f>IF(N169="snížená",J169,0)</f>
        <v>0</v>
      </c>
      <c r="BG169" s="206">
        <f>IF(N169="zákl. přenesená",J169,0)</f>
        <v>0</v>
      </c>
      <c r="BH169" s="206">
        <f>IF(N169="sníž. přenesená",J169,0)</f>
        <v>0</v>
      </c>
      <c r="BI169" s="206">
        <f>IF(N169="nulová",J169,0)</f>
        <v>0</v>
      </c>
      <c r="BJ169" s="18" t="s">
        <v>86</v>
      </c>
      <c r="BK169" s="206">
        <f>ROUND(I169*H169,2)</f>
        <v>0</v>
      </c>
      <c r="BL169" s="18" t="s">
        <v>166</v>
      </c>
      <c r="BM169" s="205" t="s">
        <v>2411</v>
      </c>
    </row>
    <row r="170" spans="1:65" s="2" customFormat="1" ht="33" customHeight="1">
      <c r="A170" s="35"/>
      <c r="B170" s="36"/>
      <c r="C170" s="193" t="s">
        <v>254</v>
      </c>
      <c r="D170" s="193" t="s">
        <v>162</v>
      </c>
      <c r="E170" s="194" t="s">
        <v>2412</v>
      </c>
      <c r="F170" s="195" t="s">
        <v>2413</v>
      </c>
      <c r="G170" s="196" t="s">
        <v>176</v>
      </c>
      <c r="H170" s="197">
        <v>0.23799999999999999</v>
      </c>
      <c r="I170" s="198"/>
      <c r="J170" s="199">
        <f>ROUND(I170*H170,2)</f>
        <v>0</v>
      </c>
      <c r="K170" s="200"/>
      <c r="L170" s="40"/>
      <c r="M170" s="201" t="s">
        <v>1</v>
      </c>
      <c r="N170" s="202" t="s">
        <v>43</v>
      </c>
      <c r="O170" s="72"/>
      <c r="P170" s="203">
        <f>O170*H170</f>
        <v>0</v>
      </c>
      <c r="Q170" s="203">
        <v>0.10445</v>
      </c>
      <c r="R170" s="203">
        <f>Q170*H170</f>
        <v>2.4859099999999999E-2</v>
      </c>
      <c r="S170" s="203">
        <v>0</v>
      </c>
      <c r="T170" s="204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05" t="s">
        <v>166</v>
      </c>
      <c r="AT170" s="205" t="s">
        <v>162</v>
      </c>
      <c r="AU170" s="205" t="s">
        <v>88</v>
      </c>
      <c r="AY170" s="18" t="s">
        <v>159</v>
      </c>
      <c r="BE170" s="206">
        <f>IF(N170="základní",J170,0)</f>
        <v>0</v>
      </c>
      <c r="BF170" s="206">
        <f>IF(N170="snížená",J170,0)</f>
        <v>0</v>
      </c>
      <c r="BG170" s="206">
        <f>IF(N170="zákl. přenesená",J170,0)</f>
        <v>0</v>
      </c>
      <c r="BH170" s="206">
        <f>IF(N170="sníž. přenesená",J170,0)</f>
        <v>0</v>
      </c>
      <c r="BI170" s="206">
        <f>IF(N170="nulová",J170,0)</f>
        <v>0</v>
      </c>
      <c r="BJ170" s="18" t="s">
        <v>86</v>
      </c>
      <c r="BK170" s="206">
        <f>ROUND(I170*H170,2)</f>
        <v>0</v>
      </c>
      <c r="BL170" s="18" t="s">
        <v>166</v>
      </c>
      <c r="BM170" s="205" t="s">
        <v>2414</v>
      </c>
    </row>
    <row r="171" spans="1:65" s="2" customFormat="1" ht="24.2" customHeight="1">
      <c r="A171" s="35"/>
      <c r="B171" s="36"/>
      <c r="C171" s="234" t="s">
        <v>7</v>
      </c>
      <c r="D171" s="234" t="s">
        <v>240</v>
      </c>
      <c r="E171" s="235" t="s">
        <v>2415</v>
      </c>
      <c r="F171" s="236" t="s">
        <v>2416</v>
      </c>
      <c r="G171" s="237" t="s">
        <v>165</v>
      </c>
      <c r="H171" s="238">
        <v>1</v>
      </c>
      <c r="I171" s="239"/>
      <c r="J171" s="240">
        <f>ROUND(I171*H171,2)</f>
        <v>0</v>
      </c>
      <c r="K171" s="241"/>
      <c r="L171" s="242"/>
      <c r="M171" s="243" t="s">
        <v>1</v>
      </c>
      <c r="N171" s="244" t="s">
        <v>43</v>
      </c>
      <c r="O171" s="72"/>
      <c r="P171" s="203">
        <f>O171*H171</f>
        <v>0</v>
      </c>
      <c r="Q171" s="203">
        <v>0.29299999999999998</v>
      </c>
      <c r="R171" s="203">
        <f>Q171*H171</f>
        <v>0.29299999999999998</v>
      </c>
      <c r="S171" s="203">
        <v>0</v>
      </c>
      <c r="T171" s="204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05" t="s">
        <v>200</v>
      </c>
      <c r="AT171" s="205" t="s">
        <v>240</v>
      </c>
      <c r="AU171" s="205" t="s">
        <v>88</v>
      </c>
      <c r="AY171" s="18" t="s">
        <v>159</v>
      </c>
      <c r="BE171" s="206">
        <f>IF(N171="základní",J171,0)</f>
        <v>0</v>
      </c>
      <c r="BF171" s="206">
        <f>IF(N171="snížená",J171,0)</f>
        <v>0</v>
      </c>
      <c r="BG171" s="206">
        <f>IF(N171="zákl. přenesená",J171,0)</f>
        <v>0</v>
      </c>
      <c r="BH171" s="206">
        <f>IF(N171="sníž. přenesená",J171,0)</f>
        <v>0</v>
      </c>
      <c r="BI171" s="206">
        <f>IF(N171="nulová",J171,0)</f>
        <v>0</v>
      </c>
      <c r="BJ171" s="18" t="s">
        <v>86</v>
      </c>
      <c r="BK171" s="206">
        <f>ROUND(I171*H171,2)</f>
        <v>0</v>
      </c>
      <c r="BL171" s="18" t="s">
        <v>166</v>
      </c>
      <c r="BM171" s="205" t="s">
        <v>2417</v>
      </c>
    </row>
    <row r="172" spans="1:65" s="2" customFormat="1" ht="24.2" customHeight="1">
      <c r="A172" s="35"/>
      <c r="B172" s="36"/>
      <c r="C172" s="193" t="s">
        <v>287</v>
      </c>
      <c r="D172" s="193" t="s">
        <v>162</v>
      </c>
      <c r="E172" s="194" t="s">
        <v>2418</v>
      </c>
      <c r="F172" s="195" t="s">
        <v>2419</v>
      </c>
      <c r="G172" s="196" t="s">
        <v>180</v>
      </c>
      <c r="H172" s="197">
        <v>1.97</v>
      </c>
      <c r="I172" s="198"/>
      <c r="J172" s="199">
        <f>ROUND(I172*H172,2)</f>
        <v>0</v>
      </c>
      <c r="K172" s="200"/>
      <c r="L172" s="40"/>
      <c r="M172" s="201" t="s">
        <v>1</v>
      </c>
      <c r="N172" s="202" t="s">
        <v>43</v>
      </c>
      <c r="O172" s="72"/>
      <c r="P172" s="203">
        <f>O172*H172</f>
        <v>0</v>
      </c>
      <c r="Q172" s="203">
        <v>2.45329</v>
      </c>
      <c r="R172" s="203">
        <f>Q172*H172</f>
        <v>4.8329813000000001</v>
      </c>
      <c r="S172" s="203">
        <v>0</v>
      </c>
      <c r="T172" s="204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05" t="s">
        <v>166</v>
      </c>
      <c r="AT172" s="205" t="s">
        <v>162</v>
      </c>
      <c r="AU172" s="205" t="s">
        <v>88</v>
      </c>
      <c r="AY172" s="18" t="s">
        <v>159</v>
      </c>
      <c r="BE172" s="206">
        <f>IF(N172="základní",J172,0)</f>
        <v>0</v>
      </c>
      <c r="BF172" s="206">
        <f>IF(N172="snížená",J172,0)</f>
        <v>0</v>
      </c>
      <c r="BG172" s="206">
        <f>IF(N172="zákl. přenesená",J172,0)</f>
        <v>0</v>
      </c>
      <c r="BH172" s="206">
        <f>IF(N172="sníž. přenesená",J172,0)</f>
        <v>0</v>
      </c>
      <c r="BI172" s="206">
        <f>IF(N172="nulová",J172,0)</f>
        <v>0</v>
      </c>
      <c r="BJ172" s="18" t="s">
        <v>86</v>
      </c>
      <c r="BK172" s="206">
        <f>ROUND(I172*H172,2)</f>
        <v>0</v>
      </c>
      <c r="BL172" s="18" t="s">
        <v>166</v>
      </c>
      <c r="BM172" s="205" t="s">
        <v>2420</v>
      </c>
    </row>
    <row r="173" spans="1:65" s="13" customFormat="1" ht="11.25">
      <c r="B173" s="207"/>
      <c r="C173" s="208"/>
      <c r="D173" s="209" t="s">
        <v>182</v>
      </c>
      <c r="E173" s="210" t="s">
        <v>1</v>
      </c>
      <c r="F173" s="211" t="s">
        <v>2421</v>
      </c>
      <c r="G173" s="208"/>
      <c r="H173" s="212">
        <v>1</v>
      </c>
      <c r="I173" s="213"/>
      <c r="J173" s="208"/>
      <c r="K173" s="208"/>
      <c r="L173" s="214"/>
      <c r="M173" s="215"/>
      <c r="N173" s="216"/>
      <c r="O173" s="216"/>
      <c r="P173" s="216"/>
      <c r="Q173" s="216"/>
      <c r="R173" s="216"/>
      <c r="S173" s="216"/>
      <c r="T173" s="217"/>
      <c r="AT173" s="218" t="s">
        <v>182</v>
      </c>
      <c r="AU173" s="218" t="s">
        <v>88</v>
      </c>
      <c r="AV173" s="13" t="s">
        <v>88</v>
      </c>
      <c r="AW173" s="13" t="s">
        <v>34</v>
      </c>
      <c r="AX173" s="13" t="s">
        <v>78</v>
      </c>
      <c r="AY173" s="218" t="s">
        <v>159</v>
      </c>
    </row>
    <row r="174" spans="1:65" s="13" customFormat="1" ht="11.25">
      <c r="B174" s="207"/>
      <c r="C174" s="208"/>
      <c r="D174" s="209" t="s">
        <v>182</v>
      </c>
      <c r="E174" s="210" t="s">
        <v>1</v>
      </c>
      <c r="F174" s="211" t="s">
        <v>2422</v>
      </c>
      <c r="G174" s="208"/>
      <c r="H174" s="212">
        <v>0.72</v>
      </c>
      <c r="I174" s="213"/>
      <c r="J174" s="208"/>
      <c r="K174" s="208"/>
      <c r="L174" s="214"/>
      <c r="M174" s="215"/>
      <c r="N174" s="216"/>
      <c r="O174" s="216"/>
      <c r="P174" s="216"/>
      <c r="Q174" s="216"/>
      <c r="R174" s="216"/>
      <c r="S174" s="216"/>
      <c r="T174" s="217"/>
      <c r="AT174" s="218" t="s">
        <v>182</v>
      </c>
      <c r="AU174" s="218" t="s">
        <v>88</v>
      </c>
      <c r="AV174" s="13" t="s">
        <v>88</v>
      </c>
      <c r="AW174" s="13" t="s">
        <v>34</v>
      </c>
      <c r="AX174" s="13" t="s">
        <v>78</v>
      </c>
      <c r="AY174" s="218" t="s">
        <v>159</v>
      </c>
    </row>
    <row r="175" spans="1:65" s="13" customFormat="1" ht="11.25">
      <c r="B175" s="207"/>
      <c r="C175" s="208"/>
      <c r="D175" s="209" t="s">
        <v>182</v>
      </c>
      <c r="E175" s="210" t="s">
        <v>1</v>
      </c>
      <c r="F175" s="211" t="s">
        <v>2423</v>
      </c>
      <c r="G175" s="208"/>
      <c r="H175" s="212">
        <v>0.25</v>
      </c>
      <c r="I175" s="213"/>
      <c r="J175" s="208"/>
      <c r="K175" s="208"/>
      <c r="L175" s="214"/>
      <c r="M175" s="215"/>
      <c r="N175" s="216"/>
      <c r="O175" s="216"/>
      <c r="P175" s="216"/>
      <c r="Q175" s="216"/>
      <c r="R175" s="216"/>
      <c r="S175" s="216"/>
      <c r="T175" s="217"/>
      <c r="AT175" s="218" t="s">
        <v>182</v>
      </c>
      <c r="AU175" s="218" t="s">
        <v>88</v>
      </c>
      <c r="AV175" s="13" t="s">
        <v>88</v>
      </c>
      <c r="AW175" s="13" t="s">
        <v>34</v>
      </c>
      <c r="AX175" s="13" t="s">
        <v>78</v>
      </c>
      <c r="AY175" s="218" t="s">
        <v>159</v>
      </c>
    </row>
    <row r="176" spans="1:65" s="14" customFormat="1" ht="11.25">
      <c r="B176" s="219"/>
      <c r="C176" s="220"/>
      <c r="D176" s="209" t="s">
        <v>182</v>
      </c>
      <c r="E176" s="221" t="s">
        <v>1</v>
      </c>
      <c r="F176" s="222" t="s">
        <v>184</v>
      </c>
      <c r="G176" s="220"/>
      <c r="H176" s="223">
        <v>1.97</v>
      </c>
      <c r="I176" s="224"/>
      <c r="J176" s="220"/>
      <c r="K176" s="220"/>
      <c r="L176" s="225"/>
      <c r="M176" s="226"/>
      <c r="N176" s="227"/>
      <c r="O176" s="227"/>
      <c r="P176" s="227"/>
      <c r="Q176" s="227"/>
      <c r="R176" s="227"/>
      <c r="S176" s="227"/>
      <c r="T176" s="228"/>
      <c r="AT176" s="229" t="s">
        <v>182</v>
      </c>
      <c r="AU176" s="229" t="s">
        <v>88</v>
      </c>
      <c r="AV176" s="14" t="s">
        <v>166</v>
      </c>
      <c r="AW176" s="14" t="s">
        <v>34</v>
      </c>
      <c r="AX176" s="14" t="s">
        <v>86</v>
      </c>
      <c r="AY176" s="229" t="s">
        <v>159</v>
      </c>
    </row>
    <row r="177" spans="1:65" s="2" customFormat="1" ht="37.9" customHeight="1">
      <c r="A177" s="35"/>
      <c r="B177" s="36"/>
      <c r="C177" s="193" t="s">
        <v>292</v>
      </c>
      <c r="D177" s="193" t="s">
        <v>162</v>
      </c>
      <c r="E177" s="194" t="s">
        <v>2424</v>
      </c>
      <c r="F177" s="195" t="s">
        <v>2425</v>
      </c>
      <c r="G177" s="196" t="s">
        <v>180</v>
      </c>
      <c r="H177" s="197">
        <v>3</v>
      </c>
      <c r="I177" s="198"/>
      <c r="J177" s="199">
        <f>ROUND(I177*H177,2)</f>
        <v>0</v>
      </c>
      <c r="K177" s="200"/>
      <c r="L177" s="40"/>
      <c r="M177" s="201" t="s">
        <v>1</v>
      </c>
      <c r="N177" s="202" t="s">
        <v>43</v>
      </c>
      <c r="O177" s="72"/>
      <c r="P177" s="203">
        <f>O177*H177</f>
        <v>0</v>
      </c>
      <c r="Q177" s="203">
        <v>2.5018699999999998</v>
      </c>
      <c r="R177" s="203">
        <f>Q177*H177</f>
        <v>7.505609999999999</v>
      </c>
      <c r="S177" s="203">
        <v>0</v>
      </c>
      <c r="T177" s="204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05" t="s">
        <v>166</v>
      </c>
      <c r="AT177" s="205" t="s">
        <v>162</v>
      </c>
      <c r="AU177" s="205" t="s">
        <v>88</v>
      </c>
      <c r="AY177" s="18" t="s">
        <v>159</v>
      </c>
      <c r="BE177" s="206">
        <f>IF(N177="základní",J177,0)</f>
        <v>0</v>
      </c>
      <c r="BF177" s="206">
        <f>IF(N177="snížená",J177,0)</f>
        <v>0</v>
      </c>
      <c r="BG177" s="206">
        <f>IF(N177="zákl. přenesená",J177,0)</f>
        <v>0</v>
      </c>
      <c r="BH177" s="206">
        <f>IF(N177="sníž. přenesená",J177,0)</f>
        <v>0</v>
      </c>
      <c r="BI177" s="206">
        <f>IF(N177="nulová",J177,0)</f>
        <v>0</v>
      </c>
      <c r="BJ177" s="18" t="s">
        <v>86</v>
      </c>
      <c r="BK177" s="206">
        <f>ROUND(I177*H177,2)</f>
        <v>0</v>
      </c>
      <c r="BL177" s="18" t="s">
        <v>166</v>
      </c>
      <c r="BM177" s="205" t="s">
        <v>2426</v>
      </c>
    </row>
    <row r="178" spans="1:65" s="13" customFormat="1" ht="11.25">
      <c r="B178" s="207"/>
      <c r="C178" s="208"/>
      <c r="D178" s="209" t="s">
        <v>182</v>
      </c>
      <c r="E178" s="210" t="s">
        <v>1</v>
      </c>
      <c r="F178" s="211" t="s">
        <v>2427</v>
      </c>
      <c r="G178" s="208"/>
      <c r="H178" s="212">
        <v>3</v>
      </c>
      <c r="I178" s="213"/>
      <c r="J178" s="208"/>
      <c r="K178" s="208"/>
      <c r="L178" s="214"/>
      <c r="M178" s="215"/>
      <c r="N178" s="216"/>
      <c r="O178" s="216"/>
      <c r="P178" s="216"/>
      <c r="Q178" s="216"/>
      <c r="R178" s="216"/>
      <c r="S178" s="216"/>
      <c r="T178" s="217"/>
      <c r="AT178" s="218" t="s">
        <v>182</v>
      </c>
      <c r="AU178" s="218" t="s">
        <v>88</v>
      </c>
      <c r="AV178" s="13" t="s">
        <v>88</v>
      </c>
      <c r="AW178" s="13" t="s">
        <v>34</v>
      </c>
      <c r="AX178" s="13" t="s">
        <v>86</v>
      </c>
      <c r="AY178" s="218" t="s">
        <v>159</v>
      </c>
    </row>
    <row r="179" spans="1:65" s="2" customFormat="1" ht="21.75" customHeight="1">
      <c r="A179" s="35"/>
      <c r="B179" s="36"/>
      <c r="C179" s="193" t="s">
        <v>296</v>
      </c>
      <c r="D179" s="193" t="s">
        <v>162</v>
      </c>
      <c r="E179" s="194" t="s">
        <v>2428</v>
      </c>
      <c r="F179" s="195" t="s">
        <v>2429</v>
      </c>
      <c r="G179" s="196" t="s">
        <v>269</v>
      </c>
      <c r="H179" s="197">
        <v>6.2</v>
      </c>
      <c r="I179" s="198"/>
      <c r="J179" s="199">
        <f>ROUND(I179*H179,2)</f>
        <v>0</v>
      </c>
      <c r="K179" s="200"/>
      <c r="L179" s="40"/>
      <c r="M179" s="201" t="s">
        <v>1</v>
      </c>
      <c r="N179" s="202" t="s">
        <v>43</v>
      </c>
      <c r="O179" s="72"/>
      <c r="P179" s="203">
        <f>O179*H179</f>
        <v>0</v>
      </c>
      <c r="Q179" s="203">
        <v>3.46E-3</v>
      </c>
      <c r="R179" s="203">
        <f>Q179*H179</f>
        <v>2.1451999999999999E-2</v>
      </c>
      <c r="S179" s="203">
        <v>0</v>
      </c>
      <c r="T179" s="204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05" t="s">
        <v>166</v>
      </c>
      <c r="AT179" s="205" t="s">
        <v>162</v>
      </c>
      <c r="AU179" s="205" t="s">
        <v>88</v>
      </c>
      <c r="AY179" s="18" t="s">
        <v>159</v>
      </c>
      <c r="BE179" s="206">
        <f>IF(N179="základní",J179,0)</f>
        <v>0</v>
      </c>
      <c r="BF179" s="206">
        <f>IF(N179="snížená",J179,0)</f>
        <v>0</v>
      </c>
      <c r="BG179" s="206">
        <f>IF(N179="zákl. přenesená",J179,0)</f>
        <v>0</v>
      </c>
      <c r="BH179" s="206">
        <f>IF(N179="sníž. přenesená",J179,0)</f>
        <v>0</v>
      </c>
      <c r="BI179" s="206">
        <f>IF(N179="nulová",J179,0)</f>
        <v>0</v>
      </c>
      <c r="BJ179" s="18" t="s">
        <v>86</v>
      </c>
      <c r="BK179" s="206">
        <f>ROUND(I179*H179,2)</f>
        <v>0</v>
      </c>
      <c r="BL179" s="18" t="s">
        <v>166</v>
      </c>
      <c r="BM179" s="205" t="s">
        <v>2430</v>
      </c>
    </row>
    <row r="180" spans="1:65" s="13" customFormat="1" ht="11.25">
      <c r="B180" s="207"/>
      <c r="C180" s="208"/>
      <c r="D180" s="209" t="s">
        <v>182</v>
      </c>
      <c r="E180" s="210" t="s">
        <v>1</v>
      </c>
      <c r="F180" s="211" t="s">
        <v>2431</v>
      </c>
      <c r="G180" s="208"/>
      <c r="H180" s="212">
        <v>6.2</v>
      </c>
      <c r="I180" s="213"/>
      <c r="J180" s="208"/>
      <c r="K180" s="208"/>
      <c r="L180" s="214"/>
      <c r="M180" s="215"/>
      <c r="N180" s="216"/>
      <c r="O180" s="216"/>
      <c r="P180" s="216"/>
      <c r="Q180" s="216"/>
      <c r="R180" s="216"/>
      <c r="S180" s="216"/>
      <c r="T180" s="217"/>
      <c r="AT180" s="218" t="s">
        <v>182</v>
      </c>
      <c r="AU180" s="218" t="s">
        <v>88</v>
      </c>
      <c r="AV180" s="13" t="s">
        <v>88</v>
      </c>
      <c r="AW180" s="13" t="s">
        <v>34</v>
      </c>
      <c r="AX180" s="13" t="s">
        <v>86</v>
      </c>
      <c r="AY180" s="218" t="s">
        <v>159</v>
      </c>
    </row>
    <row r="181" spans="1:65" s="2" customFormat="1" ht="24.2" customHeight="1">
      <c r="A181" s="35"/>
      <c r="B181" s="36"/>
      <c r="C181" s="193" t="s">
        <v>300</v>
      </c>
      <c r="D181" s="193" t="s">
        <v>162</v>
      </c>
      <c r="E181" s="194" t="s">
        <v>2432</v>
      </c>
      <c r="F181" s="195" t="s">
        <v>2433</v>
      </c>
      <c r="G181" s="196" t="s">
        <v>269</v>
      </c>
      <c r="H181" s="197">
        <v>6.2</v>
      </c>
      <c r="I181" s="198"/>
      <c r="J181" s="199">
        <f>ROUND(I181*H181,2)</f>
        <v>0</v>
      </c>
      <c r="K181" s="200"/>
      <c r="L181" s="40"/>
      <c r="M181" s="201" t="s">
        <v>1</v>
      </c>
      <c r="N181" s="202" t="s">
        <v>43</v>
      </c>
      <c r="O181" s="72"/>
      <c r="P181" s="203">
        <f>O181*H181</f>
        <v>0</v>
      </c>
      <c r="Q181" s="203">
        <v>0</v>
      </c>
      <c r="R181" s="203">
        <f>Q181*H181</f>
        <v>0</v>
      </c>
      <c r="S181" s="203">
        <v>0</v>
      </c>
      <c r="T181" s="204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05" t="s">
        <v>166</v>
      </c>
      <c r="AT181" s="205" t="s">
        <v>162</v>
      </c>
      <c r="AU181" s="205" t="s">
        <v>88</v>
      </c>
      <c r="AY181" s="18" t="s">
        <v>159</v>
      </c>
      <c r="BE181" s="206">
        <f>IF(N181="základní",J181,0)</f>
        <v>0</v>
      </c>
      <c r="BF181" s="206">
        <f>IF(N181="snížená",J181,0)</f>
        <v>0</v>
      </c>
      <c r="BG181" s="206">
        <f>IF(N181="zákl. přenesená",J181,0)</f>
        <v>0</v>
      </c>
      <c r="BH181" s="206">
        <f>IF(N181="sníž. přenesená",J181,0)</f>
        <v>0</v>
      </c>
      <c r="BI181" s="206">
        <f>IF(N181="nulová",J181,0)</f>
        <v>0</v>
      </c>
      <c r="BJ181" s="18" t="s">
        <v>86</v>
      </c>
      <c r="BK181" s="206">
        <f>ROUND(I181*H181,2)</f>
        <v>0</v>
      </c>
      <c r="BL181" s="18" t="s">
        <v>166</v>
      </c>
      <c r="BM181" s="205" t="s">
        <v>2434</v>
      </c>
    </row>
    <row r="182" spans="1:65" s="2" customFormat="1" ht="44.25" customHeight="1">
      <c r="A182" s="35"/>
      <c r="B182" s="36"/>
      <c r="C182" s="193" t="s">
        <v>309</v>
      </c>
      <c r="D182" s="193" t="s">
        <v>162</v>
      </c>
      <c r="E182" s="194" t="s">
        <v>2435</v>
      </c>
      <c r="F182" s="195" t="s">
        <v>2436</v>
      </c>
      <c r="G182" s="196" t="s">
        <v>249</v>
      </c>
      <c r="H182" s="197">
        <v>12.5</v>
      </c>
      <c r="I182" s="198"/>
      <c r="J182" s="199">
        <f>ROUND(I182*H182,2)</f>
        <v>0</v>
      </c>
      <c r="K182" s="200"/>
      <c r="L182" s="40"/>
      <c r="M182" s="201" t="s">
        <v>1</v>
      </c>
      <c r="N182" s="202" t="s">
        <v>43</v>
      </c>
      <c r="O182" s="72"/>
      <c r="P182" s="203">
        <f>O182*H182</f>
        <v>0</v>
      </c>
      <c r="Q182" s="203">
        <v>4.5569999999999999E-2</v>
      </c>
      <c r="R182" s="203">
        <f>Q182*H182</f>
        <v>0.56962500000000005</v>
      </c>
      <c r="S182" s="203">
        <v>0</v>
      </c>
      <c r="T182" s="204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05" t="s">
        <v>166</v>
      </c>
      <c r="AT182" s="205" t="s">
        <v>162</v>
      </c>
      <c r="AU182" s="205" t="s">
        <v>88</v>
      </c>
      <c r="AY182" s="18" t="s">
        <v>159</v>
      </c>
      <c r="BE182" s="206">
        <f>IF(N182="základní",J182,0)</f>
        <v>0</v>
      </c>
      <c r="BF182" s="206">
        <f>IF(N182="snížená",J182,0)</f>
        <v>0</v>
      </c>
      <c r="BG182" s="206">
        <f>IF(N182="zákl. přenesená",J182,0)</f>
        <v>0</v>
      </c>
      <c r="BH182" s="206">
        <f>IF(N182="sníž. přenesená",J182,0)</f>
        <v>0</v>
      </c>
      <c r="BI182" s="206">
        <f>IF(N182="nulová",J182,0)</f>
        <v>0</v>
      </c>
      <c r="BJ182" s="18" t="s">
        <v>86</v>
      </c>
      <c r="BK182" s="206">
        <f>ROUND(I182*H182,2)</f>
        <v>0</v>
      </c>
      <c r="BL182" s="18" t="s">
        <v>166</v>
      </c>
      <c r="BM182" s="205" t="s">
        <v>2437</v>
      </c>
    </row>
    <row r="183" spans="1:65" s="13" customFormat="1" ht="11.25">
      <c r="B183" s="207"/>
      <c r="C183" s="208"/>
      <c r="D183" s="209" t="s">
        <v>182</v>
      </c>
      <c r="E183" s="210" t="s">
        <v>1</v>
      </c>
      <c r="F183" s="211" t="s">
        <v>2438</v>
      </c>
      <c r="G183" s="208"/>
      <c r="H183" s="212">
        <v>12.5</v>
      </c>
      <c r="I183" s="213"/>
      <c r="J183" s="208"/>
      <c r="K183" s="208"/>
      <c r="L183" s="214"/>
      <c r="M183" s="215"/>
      <c r="N183" s="216"/>
      <c r="O183" s="216"/>
      <c r="P183" s="216"/>
      <c r="Q183" s="216"/>
      <c r="R183" s="216"/>
      <c r="S183" s="216"/>
      <c r="T183" s="217"/>
      <c r="AT183" s="218" t="s">
        <v>182</v>
      </c>
      <c r="AU183" s="218" t="s">
        <v>88</v>
      </c>
      <c r="AV183" s="13" t="s">
        <v>88</v>
      </c>
      <c r="AW183" s="13" t="s">
        <v>34</v>
      </c>
      <c r="AX183" s="13" t="s">
        <v>86</v>
      </c>
      <c r="AY183" s="218" t="s">
        <v>159</v>
      </c>
    </row>
    <row r="184" spans="1:65" s="12" customFormat="1" ht="22.9" customHeight="1">
      <c r="B184" s="177"/>
      <c r="C184" s="178"/>
      <c r="D184" s="179" t="s">
        <v>77</v>
      </c>
      <c r="E184" s="191" t="s">
        <v>160</v>
      </c>
      <c r="F184" s="191" t="s">
        <v>161</v>
      </c>
      <c r="G184" s="178"/>
      <c r="H184" s="178"/>
      <c r="I184" s="181"/>
      <c r="J184" s="192">
        <f>BK184</f>
        <v>0</v>
      </c>
      <c r="K184" s="178"/>
      <c r="L184" s="183"/>
      <c r="M184" s="184"/>
      <c r="N184" s="185"/>
      <c r="O184" s="185"/>
      <c r="P184" s="186">
        <f>SUM(P185:P186)</f>
        <v>0</v>
      </c>
      <c r="Q184" s="185"/>
      <c r="R184" s="186">
        <f>SUM(R185:R186)</f>
        <v>0</v>
      </c>
      <c r="S184" s="185"/>
      <c r="T184" s="187">
        <f>SUM(T185:T186)</f>
        <v>0</v>
      </c>
      <c r="AR184" s="188" t="s">
        <v>86</v>
      </c>
      <c r="AT184" s="189" t="s">
        <v>77</v>
      </c>
      <c r="AU184" s="189" t="s">
        <v>86</v>
      </c>
      <c r="AY184" s="188" t="s">
        <v>159</v>
      </c>
      <c r="BK184" s="190">
        <f>SUM(BK185:BK186)</f>
        <v>0</v>
      </c>
    </row>
    <row r="185" spans="1:65" s="2" customFormat="1" ht="66.75" customHeight="1">
      <c r="A185" s="35"/>
      <c r="B185" s="36"/>
      <c r="C185" s="193" t="s">
        <v>313</v>
      </c>
      <c r="D185" s="193" t="s">
        <v>162</v>
      </c>
      <c r="E185" s="194" t="s">
        <v>2439</v>
      </c>
      <c r="F185" s="195" t="s">
        <v>2440</v>
      </c>
      <c r="G185" s="196" t="s">
        <v>165</v>
      </c>
      <c r="H185" s="197">
        <v>1</v>
      </c>
      <c r="I185" s="198"/>
      <c r="J185" s="199">
        <f>ROUND(I185*H185,2)</f>
        <v>0</v>
      </c>
      <c r="K185" s="200"/>
      <c r="L185" s="40"/>
      <c r="M185" s="201" t="s">
        <v>1</v>
      </c>
      <c r="N185" s="202" t="s">
        <v>43</v>
      </c>
      <c r="O185" s="72"/>
      <c r="P185" s="203">
        <f>O185*H185</f>
        <v>0</v>
      </c>
      <c r="Q185" s="203">
        <v>0</v>
      </c>
      <c r="R185" s="203">
        <f>Q185*H185</f>
        <v>0</v>
      </c>
      <c r="S185" s="203">
        <v>0</v>
      </c>
      <c r="T185" s="204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05" t="s">
        <v>166</v>
      </c>
      <c r="AT185" s="205" t="s">
        <v>162</v>
      </c>
      <c r="AU185" s="205" t="s">
        <v>88</v>
      </c>
      <c r="AY185" s="18" t="s">
        <v>159</v>
      </c>
      <c r="BE185" s="206">
        <f>IF(N185="základní",J185,0)</f>
        <v>0</v>
      </c>
      <c r="BF185" s="206">
        <f>IF(N185="snížená",J185,0)</f>
        <v>0</v>
      </c>
      <c r="BG185" s="206">
        <f>IF(N185="zákl. přenesená",J185,0)</f>
        <v>0</v>
      </c>
      <c r="BH185" s="206">
        <f>IF(N185="sníž. přenesená",J185,0)</f>
        <v>0</v>
      </c>
      <c r="BI185" s="206">
        <f>IF(N185="nulová",J185,0)</f>
        <v>0</v>
      </c>
      <c r="BJ185" s="18" t="s">
        <v>86</v>
      </c>
      <c r="BK185" s="206">
        <f>ROUND(I185*H185,2)</f>
        <v>0</v>
      </c>
      <c r="BL185" s="18" t="s">
        <v>166</v>
      </c>
      <c r="BM185" s="205" t="s">
        <v>2441</v>
      </c>
    </row>
    <row r="186" spans="1:65" s="2" customFormat="1" ht="37.9" customHeight="1">
      <c r="A186" s="35"/>
      <c r="B186" s="36"/>
      <c r="C186" s="193" t="s">
        <v>317</v>
      </c>
      <c r="D186" s="193" t="s">
        <v>162</v>
      </c>
      <c r="E186" s="194" t="s">
        <v>2442</v>
      </c>
      <c r="F186" s="195" t="s">
        <v>2443</v>
      </c>
      <c r="G186" s="196" t="s">
        <v>165</v>
      </c>
      <c r="H186" s="197">
        <v>2</v>
      </c>
      <c r="I186" s="198"/>
      <c r="J186" s="199">
        <f>ROUND(I186*H186,2)</f>
        <v>0</v>
      </c>
      <c r="K186" s="200"/>
      <c r="L186" s="40"/>
      <c r="M186" s="201" t="s">
        <v>1</v>
      </c>
      <c r="N186" s="202" t="s">
        <v>43</v>
      </c>
      <c r="O186" s="72"/>
      <c r="P186" s="203">
        <f>O186*H186</f>
        <v>0</v>
      </c>
      <c r="Q186" s="203">
        <v>0</v>
      </c>
      <c r="R186" s="203">
        <f>Q186*H186</f>
        <v>0</v>
      </c>
      <c r="S186" s="203">
        <v>0</v>
      </c>
      <c r="T186" s="204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05" t="s">
        <v>166</v>
      </c>
      <c r="AT186" s="205" t="s">
        <v>162</v>
      </c>
      <c r="AU186" s="205" t="s">
        <v>88</v>
      </c>
      <c r="AY186" s="18" t="s">
        <v>159</v>
      </c>
      <c r="BE186" s="206">
        <f>IF(N186="základní",J186,0)</f>
        <v>0</v>
      </c>
      <c r="BF186" s="206">
        <f>IF(N186="snížená",J186,0)</f>
        <v>0</v>
      </c>
      <c r="BG186" s="206">
        <f>IF(N186="zákl. přenesená",J186,0)</f>
        <v>0</v>
      </c>
      <c r="BH186" s="206">
        <f>IF(N186="sníž. přenesená",J186,0)</f>
        <v>0</v>
      </c>
      <c r="BI186" s="206">
        <f>IF(N186="nulová",J186,0)</f>
        <v>0</v>
      </c>
      <c r="BJ186" s="18" t="s">
        <v>86</v>
      </c>
      <c r="BK186" s="206">
        <f>ROUND(I186*H186,2)</f>
        <v>0</v>
      </c>
      <c r="BL186" s="18" t="s">
        <v>166</v>
      </c>
      <c r="BM186" s="205" t="s">
        <v>2444</v>
      </c>
    </row>
    <row r="187" spans="1:65" s="12" customFormat="1" ht="22.9" customHeight="1">
      <c r="B187" s="177"/>
      <c r="C187" s="178"/>
      <c r="D187" s="179" t="s">
        <v>77</v>
      </c>
      <c r="E187" s="191" t="s">
        <v>187</v>
      </c>
      <c r="F187" s="191" t="s">
        <v>2445</v>
      </c>
      <c r="G187" s="178"/>
      <c r="H187" s="178"/>
      <c r="I187" s="181"/>
      <c r="J187" s="192">
        <f>BK187</f>
        <v>0</v>
      </c>
      <c r="K187" s="178"/>
      <c r="L187" s="183"/>
      <c r="M187" s="184"/>
      <c r="N187" s="185"/>
      <c r="O187" s="185"/>
      <c r="P187" s="186">
        <f>SUM(P188:P209)</f>
        <v>0</v>
      </c>
      <c r="Q187" s="185"/>
      <c r="R187" s="186">
        <f>SUM(R188:R209)</f>
        <v>86.012037600000014</v>
      </c>
      <c r="S187" s="185"/>
      <c r="T187" s="187">
        <f>SUM(T188:T209)</f>
        <v>0</v>
      </c>
      <c r="AR187" s="188" t="s">
        <v>86</v>
      </c>
      <c r="AT187" s="189" t="s">
        <v>77</v>
      </c>
      <c r="AU187" s="189" t="s">
        <v>86</v>
      </c>
      <c r="AY187" s="188" t="s">
        <v>159</v>
      </c>
      <c r="BK187" s="190">
        <f>SUM(BK188:BK209)</f>
        <v>0</v>
      </c>
    </row>
    <row r="188" spans="1:65" s="2" customFormat="1" ht="44.25" customHeight="1">
      <c r="A188" s="35"/>
      <c r="B188" s="36"/>
      <c r="C188" s="193" t="s">
        <v>321</v>
      </c>
      <c r="D188" s="193" t="s">
        <v>162</v>
      </c>
      <c r="E188" s="194" t="s">
        <v>2446</v>
      </c>
      <c r="F188" s="195" t="s">
        <v>2447</v>
      </c>
      <c r="G188" s="196" t="s">
        <v>269</v>
      </c>
      <c r="H188" s="197">
        <v>184.81</v>
      </c>
      <c r="I188" s="198"/>
      <c r="J188" s="199">
        <f>ROUND(I188*H188,2)</f>
        <v>0</v>
      </c>
      <c r="K188" s="200"/>
      <c r="L188" s="40"/>
      <c r="M188" s="201" t="s">
        <v>1</v>
      </c>
      <c r="N188" s="202" t="s">
        <v>43</v>
      </c>
      <c r="O188" s="72"/>
      <c r="P188" s="203">
        <f>O188*H188</f>
        <v>0</v>
      </c>
      <c r="Q188" s="203">
        <v>0</v>
      </c>
      <c r="R188" s="203">
        <f>Q188*H188</f>
        <v>0</v>
      </c>
      <c r="S188" s="203">
        <v>0</v>
      </c>
      <c r="T188" s="204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05" t="s">
        <v>166</v>
      </c>
      <c r="AT188" s="205" t="s">
        <v>162</v>
      </c>
      <c r="AU188" s="205" t="s">
        <v>88</v>
      </c>
      <c r="AY188" s="18" t="s">
        <v>159</v>
      </c>
      <c r="BE188" s="206">
        <f>IF(N188="základní",J188,0)</f>
        <v>0</v>
      </c>
      <c r="BF188" s="206">
        <f>IF(N188="snížená",J188,0)</f>
        <v>0</v>
      </c>
      <c r="BG188" s="206">
        <f>IF(N188="zákl. přenesená",J188,0)</f>
        <v>0</v>
      </c>
      <c r="BH188" s="206">
        <f>IF(N188="sníž. přenesená",J188,0)</f>
        <v>0</v>
      </c>
      <c r="BI188" s="206">
        <f>IF(N188="nulová",J188,0)</f>
        <v>0</v>
      </c>
      <c r="BJ188" s="18" t="s">
        <v>86</v>
      </c>
      <c r="BK188" s="206">
        <f>ROUND(I188*H188,2)</f>
        <v>0</v>
      </c>
      <c r="BL188" s="18" t="s">
        <v>166</v>
      </c>
      <c r="BM188" s="205" t="s">
        <v>2448</v>
      </c>
    </row>
    <row r="189" spans="1:65" s="13" customFormat="1" ht="11.25">
      <c r="B189" s="207"/>
      <c r="C189" s="208"/>
      <c r="D189" s="209" t="s">
        <v>182</v>
      </c>
      <c r="E189" s="210" t="s">
        <v>1</v>
      </c>
      <c r="F189" s="211" t="s">
        <v>2449</v>
      </c>
      <c r="G189" s="208"/>
      <c r="H189" s="212">
        <v>143.53</v>
      </c>
      <c r="I189" s="213"/>
      <c r="J189" s="208"/>
      <c r="K189" s="208"/>
      <c r="L189" s="214"/>
      <c r="M189" s="215"/>
      <c r="N189" s="216"/>
      <c r="O189" s="216"/>
      <c r="P189" s="216"/>
      <c r="Q189" s="216"/>
      <c r="R189" s="216"/>
      <c r="S189" s="216"/>
      <c r="T189" s="217"/>
      <c r="AT189" s="218" t="s">
        <v>182</v>
      </c>
      <c r="AU189" s="218" t="s">
        <v>88</v>
      </c>
      <c r="AV189" s="13" t="s">
        <v>88</v>
      </c>
      <c r="AW189" s="13" t="s">
        <v>34</v>
      </c>
      <c r="AX189" s="13" t="s">
        <v>78</v>
      </c>
      <c r="AY189" s="218" t="s">
        <v>159</v>
      </c>
    </row>
    <row r="190" spans="1:65" s="13" customFormat="1" ht="11.25">
      <c r="B190" s="207"/>
      <c r="C190" s="208"/>
      <c r="D190" s="209" t="s">
        <v>182</v>
      </c>
      <c r="E190" s="210" t="s">
        <v>1</v>
      </c>
      <c r="F190" s="211" t="s">
        <v>2450</v>
      </c>
      <c r="G190" s="208"/>
      <c r="H190" s="212">
        <v>41.28</v>
      </c>
      <c r="I190" s="213"/>
      <c r="J190" s="208"/>
      <c r="K190" s="208"/>
      <c r="L190" s="214"/>
      <c r="M190" s="215"/>
      <c r="N190" s="216"/>
      <c r="O190" s="216"/>
      <c r="P190" s="216"/>
      <c r="Q190" s="216"/>
      <c r="R190" s="216"/>
      <c r="S190" s="216"/>
      <c r="T190" s="217"/>
      <c r="AT190" s="218" t="s">
        <v>182</v>
      </c>
      <c r="AU190" s="218" t="s">
        <v>88</v>
      </c>
      <c r="AV190" s="13" t="s">
        <v>88</v>
      </c>
      <c r="AW190" s="13" t="s">
        <v>34</v>
      </c>
      <c r="AX190" s="13" t="s">
        <v>78</v>
      </c>
      <c r="AY190" s="218" t="s">
        <v>159</v>
      </c>
    </row>
    <row r="191" spans="1:65" s="14" customFormat="1" ht="11.25">
      <c r="B191" s="219"/>
      <c r="C191" s="220"/>
      <c r="D191" s="209" t="s">
        <v>182</v>
      </c>
      <c r="E191" s="221" t="s">
        <v>1</v>
      </c>
      <c r="F191" s="222" t="s">
        <v>184</v>
      </c>
      <c r="G191" s="220"/>
      <c r="H191" s="223">
        <v>184.81</v>
      </c>
      <c r="I191" s="224"/>
      <c r="J191" s="220"/>
      <c r="K191" s="220"/>
      <c r="L191" s="225"/>
      <c r="M191" s="226"/>
      <c r="N191" s="227"/>
      <c r="O191" s="227"/>
      <c r="P191" s="227"/>
      <c r="Q191" s="227"/>
      <c r="R191" s="227"/>
      <c r="S191" s="227"/>
      <c r="T191" s="228"/>
      <c r="AT191" s="229" t="s">
        <v>182</v>
      </c>
      <c r="AU191" s="229" t="s">
        <v>88</v>
      </c>
      <c r="AV191" s="14" t="s">
        <v>166</v>
      </c>
      <c r="AW191" s="14" t="s">
        <v>34</v>
      </c>
      <c r="AX191" s="14" t="s">
        <v>86</v>
      </c>
      <c r="AY191" s="229" t="s">
        <v>159</v>
      </c>
    </row>
    <row r="192" spans="1:65" s="2" customFormat="1" ht="37.9" customHeight="1">
      <c r="A192" s="35"/>
      <c r="B192" s="36"/>
      <c r="C192" s="193" t="s">
        <v>327</v>
      </c>
      <c r="D192" s="193" t="s">
        <v>162</v>
      </c>
      <c r="E192" s="194" t="s">
        <v>2451</v>
      </c>
      <c r="F192" s="195" t="s">
        <v>2452</v>
      </c>
      <c r="G192" s="196" t="s">
        <v>269</v>
      </c>
      <c r="H192" s="197">
        <v>184.81</v>
      </c>
      <c r="I192" s="198"/>
      <c r="J192" s="199">
        <f>ROUND(I192*H192,2)</f>
        <v>0</v>
      </c>
      <c r="K192" s="200"/>
      <c r="L192" s="40"/>
      <c r="M192" s="201" t="s">
        <v>1</v>
      </c>
      <c r="N192" s="202" t="s">
        <v>43</v>
      </c>
      <c r="O192" s="72"/>
      <c r="P192" s="203">
        <f>O192*H192</f>
        <v>0</v>
      </c>
      <c r="Q192" s="203">
        <v>0</v>
      </c>
      <c r="R192" s="203">
        <f>Q192*H192</f>
        <v>0</v>
      </c>
      <c r="S192" s="203">
        <v>0</v>
      </c>
      <c r="T192" s="204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05" t="s">
        <v>166</v>
      </c>
      <c r="AT192" s="205" t="s">
        <v>162</v>
      </c>
      <c r="AU192" s="205" t="s">
        <v>88</v>
      </c>
      <c r="AY192" s="18" t="s">
        <v>159</v>
      </c>
      <c r="BE192" s="206">
        <f>IF(N192="základní",J192,0)</f>
        <v>0</v>
      </c>
      <c r="BF192" s="206">
        <f>IF(N192="snížená",J192,0)</f>
        <v>0</v>
      </c>
      <c r="BG192" s="206">
        <f>IF(N192="zákl. přenesená",J192,0)</f>
        <v>0</v>
      </c>
      <c r="BH192" s="206">
        <f>IF(N192="sníž. přenesená",J192,0)</f>
        <v>0</v>
      </c>
      <c r="BI192" s="206">
        <f>IF(N192="nulová",J192,0)</f>
        <v>0</v>
      </c>
      <c r="BJ192" s="18" t="s">
        <v>86</v>
      </c>
      <c r="BK192" s="206">
        <f>ROUND(I192*H192,2)</f>
        <v>0</v>
      </c>
      <c r="BL192" s="18" t="s">
        <v>166</v>
      </c>
      <c r="BM192" s="205" t="s">
        <v>2453</v>
      </c>
    </row>
    <row r="193" spans="1:65" s="2" customFormat="1" ht="78" customHeight="1">
      <c r="A193" s="35"/>
      <c r="B193" s="36"/>
      <c r="C193" s="193" t="s">
        <v>334</v>
      </c>
      <c r="D193" s="193" t="s">
        <v>162</v>
      </c>
      <c r="E193" s="194" t="s">
        <v>2454</v>
      </c>
      <c r="F193" s="195" t="s">
        <v>2455</v>
      </c>
      <c r="G193" s="196" t="s">
        <v>269</v>
      </c>
      <c r="H193" s="197">
        <v>143.53</v>
      </c>
      <c r="I193" s="198"/>
      <c r="J193" s="199">
        <f>ROUND(I193*H193,2)</f>
        <v>0</v>
      </c>
      <c r="K193" s="200"/>
      <c r="L193" s="40"/>
      <c r="M193" s="201" t="s">
        <v>1</v>
      </c>
      <c r="N193" s="202" t="s">
        <v>43</v>
      </c>
      <c r="O193" s="72"/>
      <c r="P193" s="203">
        <f>O193*H193</f>
        <v>0</v>
      </c>
      <c r="Q193" s="203">
        <v>0.10362</v>
      </c>
      <c r="R193" s="203">
        <f>Q193*H193</f>
        <v>14.872578600000001</v>
      </c>
      <c r="S193" s="203">
        <v>0</v>
      </c>
      <c r="T193" s="204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05" t="s">
        <v>166</v>
      </c>
      <c r="AT193" s="205" t="s">
        <v>162</v>
      </c>
      <c r="AU193" s="205" t="s">
        <v>88</v>
      </c>
      <c r="AY193" s="18" t="s">
        <v>159</v>
      </c>
      <c r="BE193" s="206">
        <f>IF(N193="základní",J193,0)</f>
        <v>0</v>
      </c>
      <c r="BF193" s="206">
        <f>IF(N193="snížená",J193,0)</f>
        <v>0</v>
      </c>
      <c r="BG193" s="206">
        <f>IF(N193="zákl. přenesená",J193,0)</f>
        <v>0</v>
      </c>
      <c r="BH193" s="206">
        <f>IF(N193="sníž. přenesená",J193,0)</f>
        <v>0</v>
      </c>
      <c r="BI193" s="206">
        <f>IF(N193="nulová",J193,0)</f>
        <v>0</v>
      </c>
      <c r="BJ193" s="18" t="s">
        <v>86</v>
      </c>
      <c r="BK193" s="206">
        <f>ROUND(I193*H193,2)</f>
        <v>0</v>
      </c>
      <c r="BL193" s="18" t="s">
        <v>166</v>
      </c>
      <c r="BM193" s="205" t="s">
        <v>2456</v>
      </c>
    </row>
    <row r="194" spans="1:65" s="13" customFormat="1" ht="11.25">
      <c r="B194" s="207"/>
      <c r="C194" s="208"/>
      <c r="D194" s="209" t="s">
        <v>182</v>
      </c>
      <c r="E194" s="210" t="s">
        <v>1</v>
      </c>
      <c r="F194" s="211" t="s">
        <v>2457</v>
      </c>
      <c r="G194" s="208"/>
      <c r="H194" s="212">
        <v>5.25</v>
      </c>
      <c r="I194" s="213"/>
      <c r="J194" s="208"/>
      <c r="K194" s="208"/>
      <c r="L194" s="214"/>
      <c r="M194" s="215"/>
      <c r="N194" s="216"/>
      <c r="O194" s="216"/>
      <c r="P194" s="216"/>
      <c r="Q194" s="216"/>
      <c r="R194" s="216"/>
      <c r="S194" s="216"/>
      <c r="T194" s="217"/>
      <c r="AT194" s="218" t="s">
        <v>182</v>
      </c>
      <c r="AU194" s="218" t="s">
        <v>88</v>
      </c>
      <c r="AV194" s="13" t="s">
        <v>88</v>
      </c>
      <c r="AW194" s="13" t="s">
        <v>34</v>
      </c>
      <c r="AX194" s="13" t="s">
        <v>78</v>
      </c>
      <c r="AY194" s="218" t="s">
        <v>159</v>
      </c>
    </row>
    <row r="195" spans="1:65" s="13" customFormat="1" ht="11.25">
      <c r="B195" s="207"/>
      <c r="C195" s="208"/>
      <c r="D195" s="209" t="s">
        <v>182</v>
      </c>
      <c r="E195" s="210" t="s">
        <v>1</v>
      </c>
      <c r="F195" s="211" t="s">
        <v>2458</v>
      </c>
      <c r="G195" s="208"/>
      <c r="H195" s="212">
        <v>4.5</v>
      </c>
      <c r="I195" s="213"/>
      <c r="J195" s="208"/>
      <c r="K195" s="208"/>
      <c r="L195" s="214"/>
      <c r="M195" s="215"/>
      <c r="N195" s="216"/>
      <c r="O195" s="216"/>
      <c r="P195" s="216"/>
      <c r="Q195" s="216"/>
      <c r="R195" s="216"/>
      <c r="S195" s="216"/>
      <c r="T195" s="217"/>
      <c r="AT195" s="218" t="s">
        <v>182</v>
      </c>
      <c r="AU195" s="218" t="s">
        <v>88</v>
      </c>
      <c r="AV195" s="13" t="s">
        <v>88</v>
      </c>
      <c r="AW195" s="13" t="s">
        <v>34</v>
      </c>
      <c r="AX195" s="13" t="s">
        <v>78</v>
      </c>
      <c r="AY195" s="218" t="s">
        <v>159</v>
      </c>
    </row>
    <row r="196" spans="1:65" s="13" customFormat="1" ht="11.25">
      <c r="B196" s="207"/>
      <c r="C196" s="208"/>
      <c r="D196" s="209" t="s">
        <v>182</v>
      </c>
      <c r="E196" s="210" t="s">
        <v>1</v>
      </c>
      <c r="F196" s="211" t="s">
        <v>2459</v>
      </c>
      <c r="G196" s="208"/>
      <c r="H196" s="212">
        <v>59.5</v>
      </c>
      <c r="I196" s="213"/>
      <c r="J196" s="208"/>
      <c r="K196" s="208"/>
      <c r="L196" s="214"/>
      <c r="M196" s="215"/>
      <c r="N196" s="216"/>
      <c r="O196" s="216"/>
      <c r="P196" s="216"/>
      <c r="Q196" s="216"/>
      <c r="R196" s="216"/>
      <c r="S196" s="216"/>
      <c r="T196" s="217"/>
      <c r="AT196" s="218" t="s">
        <v>182</v>
      </c>
      <c r="AU196" s="218" t="s">
        <v>88</v>
      </c>
      <c r="AV196" s="13" t="s">
        <v>88</v>
      </c>
      <c r="AW196" s="13" t="s">
        <v>34</v>
      </c>
      <c r="AX196" s="13" t="s">
        <v>78</v>
      </c>
      <c r="AY196" s="218" t="s">
        <v>159</v>
      </c>
    </row>
    <row r="197" spans="1:65" s="13" customFormat="1" ht="11.25">
      <c r="B197" s="207"/>
      <c r="C197" s="208"/>
      <c r="D197" s="209" t="s">
        <v>182</v>
      </c>
      <c r="E197" s="210" t="s">
        <v>1</v>
      </c>
      <c r="F197" s="211" t="s">
        <v>2460</v>
      </c>
      <c r="G197" s="208"/>
      <c r="H197" s="212">
        <v>41.28</v>
      </c>
      <c r="I197" s="213"/>
      <c r="J197" s="208"/>
      <c r="K197" s="208"/>
      <c r="L197" s="214"/>
      <c r="M197" s="215"/>
      <c r="N197" s="216"/>
      <c r="O197" s="216"/>
      <c r="P197" s="216"/>
      <c r="Q197" s="216"/>
      <c r="R197" s="216"/>
      <c r="S197" s="216"/>
      <c r="T197" s="217"/>
      <c r="AT197" s="218" t="s">
        <v>182</v>
      </c>
      <c r="AU197" s="218" t="s">
        <v>88</v>
      </c>
      <c r="AV197" s="13" t="s">
        <v>88</v>
      </c>
      <c r="AW197" s="13" t="s">
        <v>34</v>
      </c>
      <c r="AX197" s="13" t="s">
        <v>78</v>
      </c>
      <c r="AY197" s="218" t="s">
        <v>159</v>
      </c>
    </row>
    <row r="198" spans="1:65" s="13" customFormat="1" ht="11.25">
      <c r="B198" s="207"/>
      <c r="C198" s="208"/>
      <c r="D198" s="209" t="s">
        <v>182</v>
      </c>
      <c r="E198" s="210" t="s">
        <v>1</v>
      </c>
      <c r="F198" s="211" t="s">
        <v>2461</v>
      </c>
      <c r="G198" s="208"/>
      <c r="H198" s="212">
        <v>25</v>
      </c>
      <c r="I198" s="213"/>
      <c r="J198" s="208"/>
      <c r="K198" s="208"/>
      <c r="L198" s="214"/>
      <c r="M198" s="215"/>
      <c r="N198" s="216"/>
      <c r="O198" s="216"/>
      <c r="P198" s="216"/>
      <c r="Q198" s="216"/>
      <c r="R198" s="216"/>
      <c r="S198" s="216"/>
      <c r="T198" s="217"/>
      <c r="AT198" s="218" t="s">
        <v>182</v>
      </c>
      <c r="AU198" s="218" t="s">
        <v>88</v>
      </c>
      <c r="AV198" s="13" t="s">
        <v>88</v>
      </c>
      <c r="AW198" s="13" t="s">
        <v>34</v>
      </c>
      <c r="AX198" s="13" t="s">
        <v>78</v>
      </c>
      <c r="AY198" s="218" t="s">
        <v>159</v>
      </c>
    </row>
    <row r="199" spans="1:65" s="13" customFormat="1" ht="11.25">
      <c r="B199" s="207"/>
      <c r="C199" s="208"/>
      <c r="D199" s="209" t="s">
        <v>182</v>
      </c>
      <c r="E199" s="210" t="s">
        <v>1</v>
      </c>
      <c r="F199" s="211" t="s">
        <v>2462</v>
      </c>
      <c r="G199" s="208"/>
      <c r="H199" s="212">
        <v>8</v>
      </c>
      <c r="I199" s="213"/>
      <c r="J199" s="208"/>
      <c r="K199" s="208"/>
      <c r="L199" s="214"/>
      <c r="M199" s="215"/>
      <c r="N199" s="216"/>
      <c r="O199" s="216"/>
      <c r="P199" s="216"/>
      <c r="Q199" s="216"/>
      <c r="R199" s="216"/>
      <c r="S199" s="216"/>
      <c r="T199" s="217"/>
      <c r="AT199" s="218" t="s">
        <v>182</v>
      </c>
      <c r="AU199" s="218" t="s">
        <v>88</v>
      </c>
      <c r="AV199" s="13" t="s">
        <v>88</v>
      </c>
      <c r="AW199" s="13" t="s">
        <v>34</v>
      </c>
      <c r="AX199" s="13" t="s">
        <v>78</v>
      </c>
      <c r="AY199" s="218" t="s">
        <v>159</v>
      </c>
    </row>
    <row r="200" spans="1:65" s="14" customFormat="1" ht="11.25">
      <c r="B200" s="219"/>
      <c r="C200" s="220"/>
      <c r="D200" s="209" t="s">
        <v>182</v>
      </c>
      <c r="E200" s="221" t="s">
        <v>1</v>
      </c>
      <c r="F200" s="222" t="s">
        <v>184</v>
      </c>
      <c r="G200" s="220"/>
      <c r="H200" s="223">
        <v>143.53</v>
      </c>
      <c r="I200" s="224"/>
      <c r="J200" s="220"/>
      <c r="K200" s="220"/>
      <c r="L200" s="225"/>
      <c r="M200" s="226"/>
      <c r="N200" s="227"/>
      <c r="O200" s="227"/>
      <c r="P200" s="227"/>
      <c r="Q200" s="227"/>
      <c r="R200" s="227"/>
      <c r="S200" s="227"/>
      <c r="T200" s="228"/>
      <c r="AT200" s="229" t="s">
        <v>182</v>
      </c>
      <c r="AU200" s="229" t="s">
        <v>88</v>
      </c>
      <c r="AV200" s="14" t="s">
        <v>166</v>
      </c>
      <c r="AW200" s="14" t="s">
        <v>34</v>
      </c>
      <c r="AX200" s="14" t="s">
        <v>86</v>
      </c>
      <c r="AY200" s="229" t="s">
        <v>159</v>
      </c>
    </row>
    <row r="201" spans="1:65" s="2" customFormat="1" ht="16.5" customHeight="1">
      <c r="A201" s="35"/>
      <c r="B201" s="36"/>
      <c r="C201" s="234" t="s">
        <v>243</v>
      </c>
      <c r="D201" s="234" t="s">
        <v>240</v>
      </c>
      <c r="E201" s="235" t="s">
        <v>2463</v>
      </c>
      <c r="F201" s="236" t="s">
        <v>2464</v>
      </c>
      <c r="G201" s="237" t="s">
        <v>269</v>
      </c>
      <c r="H201" s="238">
        <v>157.88300000000001</v>
      </c>
      <c r="I201" s="239"/>
      <c r="J201" s="240">
        <f>ROUND(I201*H201,2)</f>
        <v>0</v>
      </c>
      <c r="K201" s="241"/>
      <c r="L201" s="242"/>
      <c r="M201" s="243" t="s">
        <v>1</v>
      </c>
      <c r="N201" s="244" t="s">
        <v>43</v>
      </c>
      <c r="O201" s="72"/>
      <c r="P201" s="203">
        <f>O201*H201</f>
        <v>0</v>
      </c>
      <c r="Q201" s="203">
        <v>0.153</v>
      </c>
      <c r="R201" s="203">
        <f>Q201*H201</f>
        <v>24.156099000000001</v>
      </c>
      <c r="S201" s="203">
        <v>0</v>
      </c>
      <c r="T201" s="204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05" t="s">
        <v>200</v>
      </c>
      <c r="AT201" s="205" t="s">
        <v>240</v>
      </c>
      <c r="AU201" s="205" t="s">
        <v>88</v>
      </c>
      <c r="AY201" s="18" t="s">
        <v>159</v>
      </c>
      <c r="BE201" s="206">
        <f>IF(N201="základní",J201,0)</f>
        <v>0</v>
      </c>
      <c r="BF201" s="206">
        <f>IF(N201="snížená",J201,0)</f>
        <v>0</v>
      </c>
      <c r="BG201" s="206">
        <f>IF(N201="zákl. přenesená",J201,0)</f>
        <v>0</v>
      </c>
      <c r="BH201" s="206">
        <f>IF(N201="sníž. přenesená",J201,0)</f>
        <v>0</v>
      </c>
      <c r="BI201" s="206">
        <f>IF(N201="nulová",J201,0)</f>
        <v>0</v>
      </c>
      <c r="BJ201" s="18" t="s">
        <v>86</v>
      </c>
      <c r="BK201" s="206">
        <f>ROUND(I201*H201,2)</f>
        <v>0</v>
      </c>
      <c r="BL201" s="18" t="s">
        <v>166</v>
      </c>
      <c r="BM201" s="205" t="s">
        <v>2465</v>
      </c>
    </row>
    <row r="202" spans="1:65" s="13" customFormat="1" ht="11.25">
      <c r="B202" s="207"/>
      <c r="C202" s="208"/>
      <c r="D202" s="209" t="s">
        <v>182</v>
      </c>
      <c r="E202" s="210" t="s">
        <v>1</v>
      </c>
      <c r="F202" s="211" t="s">
        <v>2466</v>
      </c>
      <c r="G202" s="208"/>
      <c r="H202" s="212">
        <v>157.88300000000001</v>
      </c>
      <c r="I202" s="213"/>
      <c r="J202" s="208"/>
      <c r="K202" s="208"/>
      <c r="L202" s="214"/>
      <c r="M202" s="215"/>
      <c r="N202" s="216"/>
      <c r="O202" s="216"/>
      <c r="P202" s="216"/>
      <c r="Q202" s="216"/>
      <c r="R202" s="216"/>
      <c r="S202" s="216"/>
      <c r="T202" s="217"/>
      <c r="AT202" s="218" t="s">
        <v>182</v>
      </c>
      <c r="AU202" s="218" t="s">
        <v>88</v>
      </c>
      <c r="AV202" s="13" t="s">
        <v>88</v>
      </c>
      <c r="AW202" s="13" t="s">
        <v>34</v>
      </c>
      <c r="AX202" s="13" t="s">
        <v>86</v>
      </c>
      <c r="AY202" s="218" t="s">
        <v>159</v>
      </c>
    </row>
    <row r="203" spans="1:65" s="2" customFormat="1" ht="78" customHeight="1">
      <c r="A203" s="35"/>
      <c r="B203" s="36"/>
      <c r="C203" s="193" t="s">
        <v>354</v>
      </c>
      <c r="D203" s="193" t="s">
        <v>162</v>
      </c>
      <c r="E203" s="194" t="s">
        <v>2467</v>
      </c>
      <c r="F203" s="195" t="s">
        <v>2468</v>
      </c>
      <c r="G203" s="196" t="s">
        <v>269</v>
      </c>
      <c r="H203" s="197">
        <v>41.28</v>
      </c>
      <c r="I203" s="198"/>
      <c r="J203" s="199">
        <f>ROUND(I203*H203,2)</f>
        <v>0</v>
      </c>
      <c r="K203" s="200"/>
      <c r="L203" s="40"/>
      <c r="M203" s="201" t="s">
        <v>1</v>
      </c>
      <c r="N203" s="202" t="s">
        <v>43</v>
      </c>
      <c r="O203" s="72"/>
      <c r="P203" s="203">
        <f>O203*H203</f>
        <v>0</v>
      </c>
      <c r="Q203" s="203">
        <v>0.1116</v>
      </c>
      <c r="R203" s="203">
        <f>Q203*H203</f>
        <v>4.6068480000000003</v>
      </c>
      <c r="S203" s="203">
        <v>0</v>
      </c>
      <c r="T203" s="204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05" t="s">
        <v>166</v>
      </c>
      <c r="AT203" s="205" t="s">
        <v>162</v>
      </c>
      <c r="AU203" s="205" t="s">
        <v>88</v>
      </c>
      <c r="AY203" s="18" t="s">
        <v>159</v>
      </c>
      <c r="BE203" s="206">
        <f>IF(N203="základní",J203,0)</f>
        <v>0</v>
      </c>
      <c r="BF203" s="206">
        <f>IF(N203="snížená",J203,0)</f>
        <v>0</v>
      </c>
      <c r="BG203" s="206">
        <f>IF(N203="zákl. přenesená",J203,0)</f>
        <v>0</v>
      </c>
      <c r="BH203" s="206">
        <f>IF(N203="sníž. přenesená",J203,0)</f>
        <v>0</v>
      </c>
      <c r="BI203" s="206">
        <f>IF(N203="nulová",J203,0)</f>
        <v>0</v>
      </c>
      <c r="BJ203" s="18" t="s">
        <v>86</v>
      </c>
      <c r="BK203" s="206">
        <f>ROUND(I203*H203,2)</f>
        <v>0</v>
      </c>
      <c r="BL203" s="18" t="s">
        <v>166</v>
      </c>
      <c r="BM203" s="205" t="s">
        <v>2469</v>
      </c>
    </row>
    <row r="204" spans="1:65" s="13" customFormat="1" ht="11.25">
      <c r="B204" s="207"/>
      <c r="C204" s="208"/>
      <c r="D204" s="209" t="s">
        <v>182</v>
      </c>
      <c r="E204" s="210" t="s">
        <v>1</v>
      </c>
      <c r="F204" s="211" t="s">
        <v>2470</v>
      </c>
      <c r="G204" s="208"/>
      <c r="H204" s="212">
        <v>41.28</v>
      </c>
      <c r="I204" s="213"/>
      <c r="J204" s="208"/>
      <c r="K204" s="208"/>
      <c r="L204" s="214"/>
      <c r="M204" s="215"/>
      <c r="N204" s="216"/>
      <c r="O204" s="216"/>
      <c r="P204" s="216"/>
      <c r="Q204" s="216"/>
      <c r="R204" s="216"/>
      <c r="S204" s="216"/>
      <c r="T204" s="217"/>
      <c r="AT204" s="218" t="s">
        <v>182</v>
      </c>
      <c r="AU204" s="218" t="s">
        <v>88</v>
      </c>
      <c r="AV204" s="13" t="s">
        <v>88</v>
      </c>
      <c r="AW204" s="13" t="s">
        <v>34</v>
      </c>
      <c r="AX204" s="13" t="s">
        <v>86</v>
      </c>
      <c r="AY204" s="218" t="s">
        <v>159</v>
      </c>
    </row>
    <row r="205" spans="1:65" s="2" customFormat="1" ht="24.2" customHeight="1">
      <c r="A205" s="35"/>
      <c r="B205" s="36"/>
      <c r="C205" s="234" t="s">
        <v>360</v>
      </c>
      <c r="D205" s="234" t="s">
        <v>240</v>
      </c>
      <c r="E205" s="235" t="s">
        <v>2471</v>
      </c>
      <c r="F205" s="236" t="s">
        <v>2472</v>
      </c>
      <c r="G205" s="237" t="s">
        <v>269</v>
      </c>
      <c r="H205" s="238">
        <v>45.408000000000001</v>
      </c>
      <c r="I205" s="239"/>
      <c r="J205" s="240">
        <f>ROUND(I205*H205,2)</f>
        <v>0</v>
      </c>
      <c r="K205" s="241"/>
      <c r="L205" s="242"/>
      <c r="M205" s="243" t="s">
        <v>1</v>
      </c>
      <c r="N205" s="244" t="s">
        <v>43</v>
      </c>
      <c r="O205" s="72"/>
      <c r="P205" s="203">
        <f>O205*H205</f>
        <v>0</v>
      </c>
      <c r="Q205" s="203">
        <v>0.114</v>
      </c>
      <c r="R205" s="203">
        <f>Q205*H205</f>
        <v>5.1765120000000007</v>
      </c>
      <c r="S205" s="203">
        <v>0</v>
      </c>
      <c r="T205" s="204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05" t="s">
        <v>200</v>
      </c>
      <c r="AT205" s="205" t="s">
        <v>240</v>
      </c>
      <c r="AU205" s="205" t="s">
        <v>88</v>
      </c>
      <c r="AY205" s="18" t="s">
        <v>159</v>
      </c>
      <c r="BE205" s="206">
        <f>IF(N205="základní",J205,0)</f>
        <v>0</v>
      </c>
      <c r="BF205" s="206">
        <f>IF(N205="snížená",J205,0)</f>
        <v>0</v>
      </c>
      <c r="BG205" s="206">
        <f>IF(N205="zákl. přenesená",J205,0)</f>
        <v>0</v>
      </c>
      <c r="BH205" s="206">
        <f>IF(N205="sníž. přenesená",J205,0)</f>
        <v>0</v>
      </c>
      <c r="BI205" s="206">
        <f>IF(N205="nulová",J205,0)</f>
        <v>0</v>
      </c>
      <c r="BJ205" s="18" t="s">
        <v>86</v>
      </c>
      <c r="BK205" s="206">
        <f>ROUND(I205*H205,2)</f>
        <v>0</v>
      </c>
      <c r="BL205" s="18" t="s">
        <v>166</v>
      </c>
      <c r="BM205" s="205" t="s">
        <v>2473</v>
      </c>
    </row>
    <row r="206" spans="1:65" s="2" customFormat="1" ht="136.5">
      <c r="A206" s="35"/>
      <c r="B206" s="36"/>
      <c r="C206" s="37"/>
      <c r="D206" s="209" t="s">
        <v>204</v>
      </c>
      <c r="E206" s="37"/>
      <c r="F206" s="230" t="s">
        <v>2474</v>
      </c>
      <c r="G206" s="37"/>
      <c r="H206" s="37"/>
      <c r="I206" s="231"/>
      <c r="J206" s="37"/>
      <c r="K206" s="37"/>
      <c r="L206" s="40"/>
      <c r="M206" s="232"/>
      <c r="N206" s="233"/>
      <c r="O206" s="72"/>
      <c r="P206" s="72"/>
      <c r="Q206" s="72"/>
      <c r="R206" s="72"/>
      <c r="S206" s="72"/>
      <c r="T206" s="73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8" t="s">
        <v>204</v>
      </c>
      <c r="AU206" s="18" t="s">
        <v>88</v>
      </c>
    </row>
    <row r="207" spans="1:65" s="13" customFormat="1" ht="11.25">
      <c r="B207" s="207"/>
      <c r="C207" s="208"/>
      <c r="D207" s="209" t="s">
        <v>182</v>
      </c>
      <c r="E207" s="210" t="s">
        <v>1</v>
      </c>
      <c r="F207" s="211" t="s">
        <v>2475</v>
      </c>
      <c r="G207" s="208"/>
      <c r="H207" s="212">
        <v>45.408000000000001</v>
      </c>
      <c r="I207" s="213"/>
      <c r="J207" s="208"/>
      <c r="K207" s="208"/>
      <c r="L207" s="214"/>
      <c r="M207" s="215"/>
      <c r="N207" s="216"/>
      <c r="O207" s="216"/>
      <c r="P207" s="216"/>
      <c r="Q207" s="216"/>
      <c r="R207" s="216"/>
      <c r="S207" s="216"/>
      <c r="T207" s="217"/>
      <c r="AT207" s="218" t="s">
        <v>182</v>
      </c>
      <c r="AU207" s="218" t="s">
        <v>88</v>
      </c>
      <c r="AV207" s="13" t="s">
        <v>88</v>
      </c>
      <c r="AW207" s="13" t="s">
        <v>34</v>
      </c>
      <c r="AX207" s="13" t="s">
        <v>86</v>
      </c>
      <c r="AY207" s="218" t="s">
        <v>159</v>
      </c>
    </row>
    <row r="208" spans="1:65" s="2" customFormat="1" ht="37.9" customHeight="1">
      <c r="A208" s="35"/>
      <c r="B208" s="36"/>
      <c r="C208" s="193" t="s">
        <v>368</v>
      </c>
      <c r="D208" s="193" t="s">
        <v>162</v>
      </c>
      <c r="E208" s="194" t="s">
        <v>2476</v>
      </c>
      <c r="F208" s="195" t="s">
        <v>2477</v>
      </c>
      <c r="G208" s="196" t="s">
        <v>269</v>
      </c>
      <c r="H208" s="197">
        <v>75</v>
      </c>
      <c r="I208" s="198"/>
      <c r="J208" s="199">
        <f>ROUND(I208*H208,2)</f>
        <v>0</v>
      </c>
      <c r="K208" s="200"/>
      <c r="L208" s="40"/>
      <c r="M208" s="201" t="s">
        <v>1</v>
      </c>
      <c r="N208" s="202" t="s">
        <v>43</v>
      </c>
      <c r="O208" s="72"/>
      <c r="P208" s="203">
        <f>O208*H208</f>
        <v>0</v>
      </c>
      <c r="Q208" s="203">
        <v>0.496</v>
      </c>
      <c r="R208" s="203">
        <f>Q208*H208</f>
        <v>37.200000000000003</v>
      </c>
      <c r="S208" s="203">
        <v>0</v>
      </c>
      <c r="T208" s="204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05" t="s">
        <v>166</v>
      </c>
      <c r="AT208" s="205" t="s">
        <v>162</v>
      </c>
      <c r="AU208" s="205" t="s">
        <v>88</v>
      </c>
      <c r="AY208" s="18" t="s">
        <v>159</v>
      </c>
      <c r="BE208" s="206">
        <f>IF(N208="základní",J208,0)</f>
        <v>0</v>
      </c>
      <c r="BF208" s="206">
        <f>IF(N208="snížená",J208,0)</f>
        <v>0</v>
      </c>
      <c r="BG208" s="206">
        <f>IF(N208="zákl. přenesená",J208,0)</f>
        <v>0</v>
      </c>
      <c r="BH208" s="206">
        <f>IF(N208="sníž. přenesená",J208,0)</f>
        <v>0</v>
      </c>
      <c r="BI208" s="206">
        <f>IF(N208="nulová",J208,0)</f>
        <v>0</v>
      </c>
      <c r="BJ208" s="18" t="s">
        <v>86</v>
      </c>
      <c r="BK208" s="206">
        <f>ROUND(I208*H208,2)</f>
        <v>0</v>
      </c>
      <c r="BL208" s="18" t="s">
        <v>166</v>
      </c>
      <c r="BM208" s="205" t="s">
        <v>2478</v>
      </c>
    </row>
    <row r="209" spans="1:65" s="13" customFormat="1" ht="11.25">
      <c r="B209" s="207"/>
      <c r="C209" s="208"/>
      <c r="D209" s="209" t="s">
        <v>182</v>
      </c>
      <c r="E209" s="210" t="s">
        <v>1</v>
      </c>
      <c r="F209" s="211" t="s">
        <v>2479</v>
      </c>
      <c r="G209" s="208"/>
      <c r="H209" s="212">
        <v>75</v>
      </c>
      <c r="I209" s="213"/>
      <c r="J209" s="208"/>
      <c r="K209" s="208"/>
      <c r="L209" s="214"/>
      <c r="M209" s="215"/>
      <c r="N209" s="216"/>
      <c r="O209" s="216"/>
      <c r="P209" s="216"/>
      <c r="Q209" s="216"/>
      <c r="R209" s="216"/>
      <c r="S209" s="216"/>
      <c r="T209" s="217"/>
      <c r="AT209" s="218" t="s">
        <v>182</v>
      </c>
      <c r="AU209" s="218" t="s">
        <v>88</v>
      </c>
      <c r="AV209" s="13" t="s">
        <v>88</v>
      </c>
      <c r="AW209" s="13" t="s">
        <v>34</v>
      </c>
      <c r="AX209" s="13" t="s">
        <v>86</v>
      </c>
      <c r="AY209" s="218" t="s">
        <v>159</v>
      </c>
    </row>
    <row r="210" spans="1:65" s="12" customFormat="1" ht="22.9" customHeight="1">
      <c r="B210" s="177"/>
      <c r="C210" s="178"/>
      <c r="D210" s="179" t="s">
        <v>77</v>
      </c>
      <c r="E210" s="191" t="s">
        <v>191</v>
      </c>
      <c r="F210" s="191" t="s">
        <v>548</v>
      </c>
      <c r="G210" s="178"/>
      <c r="H210" s="178"/>
      <c r="I210" s="181"/>
      <c r="J210" s="192">
        <f>BK210</f>
        <v>0</v>
      </c>
      <c r="K210" s="178"/>
      <c r="L210" s="183"/>
      <c r="M210" s="184"/>
      <c r="N210" s="185"/>
      <c r="O210" s="185"/>
      <c r="P210" s="186">
        <f>SUM(P211:P216)</f>
        <v>0</v>
      </c>
      <c r="Q210" s="185"/>
      <c r="R210" s="186">
        <f>SUM(R211:R216)</f>
        <v>6.7935400000000001</v>
      </c>
      <c r="S210" s="185"/>
      <c r="T210" s="187">
        <f>SUM(T211:T216)</f>
        <v>0</v>
      </c>
      <c r="AR210" s="188" t="s">
        <v>86</v>
      </c>
      <c r="AT210" s="189" t="s">
        <v>77</v>
      </c>
      <c r="AU210" s="189" t="s">
        <v>86</v>
      </c>
      <c r="AY210" s="188" t="s">
        <v>159</v>
      </c>
      <c r="BK210" s="190">
        <f>SUM(BK211:BK216)</f>
        <v>0</v>
      </c>
    </row>
    <row r="211" spans="1:65" s="2" customFormat="1" ht="24.2" customHeight="1">
      <c r="A211" s="35"/>
      <c r="B211" s="36"/>
      <c r="C211" s="193" t="s">
        <v>372</v>
      </c>
      <c r="D211" s="193" t="s">
        <v>162</v>
      </c>
      <c r="E211" s="194" t="s">
        <v>2480</v>
      </c>
      <c r="F211" s="195" t="s">
        <v>2481</v>
      </c>
      <c r="G211" s="196" t="s">
        <v>249</v>
      </c>
      <c r="H211" s="197">
        <v>4.4000000000000004</v>
      </c>
      <c r="I211" s="198"/>
      <c r="J211" s="199">
        <f>ROUND(I211*H211,2)</f>
        <v>0</v>
      </c>
      <c r="K211" s="200"/>
      <c r="L211" s="40"/>
      <c r="M211" s="201" t="s">
        <v>1</v>
      </c>
      <c r="N211" s="202" t="s">
        <v>43</v>
      </c>
      <c r="O211" s="72"/>
      <c r="P211" s="203">
        <f>O211*H211</f>
        <v>0</v>
      </c>
      <c r="Q211" s="203">
        <v>0</v>
      </c>
      <c r="R211" s="203">
        <f>Q211*H211</f>
        <v>0</v>
      </c>
      <c r="S211" s="203">
        <v>0</v>
      </c>
      <c r="T211" s="204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05" t="s">
        <v>166</v>
      </c>
      <c r="AT211" s="205" t="s">
        <v>162</v>
      </c>
      <c r="AU211" s="205" t="s">
        <v>88</v>
      </c>
      <c r="AY211" s="18" t="s">
        <v>159</v>
      </c>
      <c r="BE211" s="206">
        <f>IF(N211="základní",J211,0)</f>
        <v>0</v>
      </c>
      <c r="BF211" s="206">
        <f>IF(N211="snížená",J211,0)</f>
        <v>0</v>
      </c>
      <c r="BG211" s="206">
        <f>IF(N211="zákl. přenesená",J211,0)</f>
        <v>0</v>
      </c>
      <c r="BH211" s="206">
        <f>IF(N211="sníž. přenesená",J211,0)</f>
        <v>0</v>
      </c>
      <c r="BI211" s="206">
        <f>IF(N211="nulová",J211,0)</f>
        <v>0</v>
      </c>
      <c r="BJ211" s="18" t="s">
        <v>86</v>
      </c>
      <c r="BK211" s="206">
        <f>ROUND(I211*H211,2)</f>
        <v>0</v>
      </c>
      <c r="BL211" s="18" t="s">
        <v>166</v>
      </c>
      <c r="BM211" s="205" t="s">
        <v>2482</v>
      </c>
    </row>
    <row r="212" spans="1:65" s="13" customFormat="1" ht="11.25">
      <c r="B212" s="207"/>
      <c r="C212" s="208"/>
      <c r="D212" s="209" t="s">
        <v>182</v>
      </c>
      <c r="E212" s="210" t="s">
        <v>1</v>
      </c>
      <c r="F212" s="211" t="s">
        <v>2483</v>
      </c>
      <c r="G212" s="208"/>
      <c r="H212" s="212">
        <v>2.2000000000000002</v>
      </c>
      <c r="I212" s="213"/>
      <c r="J212" s="208"/>
      <c r="K212" s="208"/>
      <c r="L212" s="214"/>
      <c r="M212" s="215"/>
      <c r="N212" s="216"/>
      <c r="O212" s="216"/>
      <c r="P212" s="216"/>
      <c r="Q212" s="216"/>
      <c r="R212" s="216"/>
      <c r="S212" s="216"/>
      <c r="T212" s="217"/>
      <c r="AT212" s="218" t="s">
        <v>182</v>
      </c>
      <c r="AU212" s="218" t="s">
        <v>88</v>
      </c>
      <c r="AV212" s="13" t="s">
        <v>88</v>
      </c>
      <c r="AW212" s="13" t="s">
        <v>34</v>
      </c>
      <c r="AX212" s="13" t="s">
        <v>78</v>
      </c>
      <c r="AY212" s="218" t="s">
        <v>159</v>
      </c>
    </row>
    <row r="213" spans="1:65" s="13" customFormat="1" ht="11.25">
      <c r="B213" s="207"/>
      <c r="C213" s="208"/>
      <c r="D213" s="209" t="s">
        <v>182</v>
      </c>
      <c r="E213" s="210" t="s">
        <v>1</v>
      </c>
      <c r="F213" s="211" t="s">
        <v>2484</v>
      </c>
      <c r="G213" s="208"/>
      <c r="H213" s="212">
        <v>2.2000000000000002</v>
      </c>
      <c r="I213" s="213"/>
      <c r="J213" s="208"/>
      <c r="K213" s="208"/>
      <c r="L213" s="214"/>
      <c r="M213" s="215"/>
      <c r="N213" s="216"/>
      <c r="O213" s="216"/>
      <c r="P213" s="216"/>
      <c r="Q213" s="216"/>
      <c r="R213" s="216"/>
      <c r="S213" s="216"/>
      <c r="T213" s="217"/>
      <c r="AT213" s="218" t="s">
        <v>182</v>
      </c>
      <c r="AU213" s="218" t="s">
        <v>88</v>
      </c>
      <c r="AV213" s="13" t="s">
        <v>88</v>
      </c>
      <c r="AW213" s="13" t="s">
        <v>34</v>
      </c>
      <c r="AX213" s="13" t="s">
        <v>78</v>
      </c>
      <c r="AY213" s="218" t="s">
        <v>159</v>
      </c>
    </row>
    <row r="214" spans="1:65" s="14" customFormat="1" ht="11.25">
      <c r="B214" s="219"/>
      <c r="C214" s="220"/>
      <c r="D214" s="209" t="s">
        <v>182</v>
      </c>
      <c r="E214" s="221" t="s">
        <v>1</v>
      </c>
      <c r="F214" s="222" t="s">
        <v>184</v>
      </c>
      <c r="G214" s="220"/>
      <c r="H214" s="223">
        <v>4.4000000000000004</v>
      </c>
      <c r="I214" s="224"/>
      <c r="J214" s="220"/>
      <c r="K214" s="220"/>
      <c r="L214" s="225"/>
      <c r="M214" s="226"/>
      <c r="N214" s="227"/>
      <c r="O214" s="227"/>
      <c r="P214" s="227"/>
      <c r="Q214" s="227"/>
      <c r="R214" s="227"/>
      <c r="S214" s="227"/>
      <c r="T214" s="228"/>
      <c r="AT214" s="229" t="s">
        <v>182</v>
      </c>
      <c r="AU214" s="229" t="s">
        <v>88</v>
      </c>
      <c r="AV214" s="14" t="s">
        <v>166</v>
      </c>
      <c r="AW214" s="14" t="s">
        <v>34</v>
      </c>
      <c r="AX214" s="14" t="s">
        <v>86</v>
      </c>
      <c r="AY214" s="229" t="s">
        <v>159</v>
      </c>
    </row>
    <row r="215" spans="1:65" s="2" customFormat="1" ht="24.2" customHeight="1">
      <c r="A215" s="35"/>
      <c r="B215" s="36"/>
      <c r="C215" s="193" t="s">
        <v>376</v>
      </c>
      <c r="D215" s="193" t="s">
        <v>162</v>
      </c>
      <c r="E215" s="194" t="s">
        <v>2485</v>
      </c>
      <c r="F215" s="195" t="s">
        <v>2486</v>
      </c>
      <c r="G215" s="196" t="s">
        <v>269</v>
      </c>
      <c r="H215" s="197">
        <v>24.65</v>
      </c>
      <c r="I215" s="198"/>
      <c r="J215" s="199">
        <f>ROUND(I215*H215,2)</f>
        <v>0</v>
      </c>
      <c r="K215" s="200"/>
      <c r="L215" s="40"/>
      <c r="M215" s="201" t="s">
        <v>1</v>
      </c>
      <c r="N215" s="202" t="s">
        <v>43</v>
      </c>
      <c r="O215" s="72"/>
      <c r="P215" s="203">
        <f>O215*H215</f>
        <v>0</v>
      </c>
      <c r="Q215" s="203">
        <v>0.27560000000000001</v>
      </c>
      <c r="R215" s="203">
        <f>Q215*H215</f>
        <v>6.7935400000000001</v>
      </c>
      <c r="S215" s="203">
        <v>0</v>
      </c>
      <c r="T215" s="204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05" t="s">
        <v>166</v>
      </c>
      <c r="AT215" s="205" t="s">
        <v>162</v>
      </c>
      <c r="AU215" s="205" t="s">
        <v>88</v>
      </c>
      <c r="AY215" s="18" t="s">
        <v>159</v>
      </c>
      <c r="BE215" s="206">
        <f>IF(N215="základní",J215,0)</f>
        <v>0</v>
      </c>
      <c r="BF215" s="206">
        <f>IF(N215="snížená",J215,0)</f>
        <v>0</v>
      </c>
      <c r="BG215" s="206">
        <f>IF(N215="zákl. přenesená",J215,0)</f>
        <v>0</v>
      </c>
      <c r="BH215" s="206">
        <f>IF(N215="sníž. přenesená",J215,0)</f>
        <v>0</v>
      </c>
      <c r="BI215" s="206">
        <f>IF(N215="nulová",J215,0)</f>
        <v>0</v>
      </c>
      <c r="BJ215" s="18" t="s">
        <v>86</v>
      </c>
      <c r="BK215" s="206">
        <f>ROUND(I215*H215,2)</f>
        <v>0</v>
      </c>
      <c r="BL215" s="18" t="s">
        <v>166</v>
      </c>
      <c r="BM215" s="205" t="s">
        <v>2487</v>
      </c>
    </row>
    <row r="216" spans="1:65" s="13" customFormat="1" ht="11.25">
      <c r="B216" s="207"/>
      <c r="C216" s="208"/>
      <c r="D216" s="209" t="s">
        <v>182</v>
      </c>
      <c r="E216" s="210" t="s">
        <v>1</v>
      </c>
      <c r="F216" s="211" t="s">
        <v>2488</v>
      </c>
      <c r="G216" s="208"/>
      <c r="H216" s="212">
        <v>24.65</v>
      </c>
      <c r="I216" s="213"/>
      <c r="J216" s="208"/>
      <c r="K216" s="208"/>
      <c r="L216" s="214"/>
      <c r="M216" s="215"/>
      <c r="N216" s="216"/>
      <c r="O216" s="216"/>
      <c r="P216" s="216"/>
      <c r="Q216" s="216"/>
      <c r="R216" s="216"/>
      <c r="S216" s="216"/>
      <c r="T216" s="217"/>
      <c r="AT216" s="218" t="s">
        <v>182</v>
      </c>
      <c r="AU216" s="218" t="s">
        <v>88</v>
      </c>
      <c r="AV216" s="13" t="s">
        <v>88</v>
      </c>
      <c r="AW216" s="13" t="s">
        <v>34</v>
      </c>
      <c r="AX216" s="13" t="s">
        <v>86</v>
      </c>
      <c r="AY216" s="218" t="s">
        <v>159</v>
      </c>
    </row>
    <row r="217" spans="1:65" s="12" customFormat="1" ht="22.9" customHeight="1">
      <c r="B217" s="177"/>
      <c r="C217" s="178"/>
      <c r="D217" s="179" t="s">
        <v>77</v>
      </c>
      <c r="E217" s="191" t="s">
        <v>200</v>
      </c>
      <c r="F217" s="191" t="s">
        <v>611</v>
      </c>
      <c r="G217" s="178"/>
      <c r="H217" s="178"/>
      <c r="I217" s="181"/>
      <c r="J217" s="192">
        <f>BK217</f>
        <v>0</v>
      </c>
      <c r="K217" s="178"/>
      <c r="L217" s="183"/>
      <c r="M217" s="184"/>
      <c r="N217" s="185"/>
      <c r="O217" s="185"/>
      <c r="P217" s="186">
        <f>SUM(P218:P225)</f>
        <v>0</v>
      </c>
      <c r="Q217" s="185"/>
      <c r="R217" s="186">
        <f>SUM(R218:R225)</f>
        <v>0.38662000000000002</v>
      </c>
      <c r="S217" s="185"/>
      <c r="T217" s="187">
        <f>SUM(T218:T225)</f>
        <v>0</v>
      </c>
      <c r="AR217" s="188" t="s">
        <v>86</v>
      </c>
      <c r="AT217" s="189" t="s">
        <v>77</v>
      </c>
      <c r="AU217" s="189" t="s">
        <v>86</v>
      </c>
      <c r="AY217" s="188" t="s">
        <v>159</v>
      </c>
      <c r="BK217" s="190">
        <f>SUM(BK218:BK225)</f>
        <v>0</v>
      </c>
    </row>
    <row r="218" spans="1:65" s="2" customFormat="1" ht="55.5" customHeight="1">
      <c r="A218" s="35"/>
      <c r="B218" s="36"/>
      <c r="C218" s="193" t="s">
        <v>382</v>
      </c>
      <c r="D218" s="193" t="s">
        <v>162</v>
      </c>
      <c r="E218" s="194" t="s">
        <v>2489</v>
      </c>
      <c r="F218" s="195" t="s">
        <v>2490</v>
      </c>
      <c r="G218" s="196" t="s">
        <v>249</v>
      </c>
      <c r="H218" s="197">
        <v>35</v>
      </c>
      <c r="I218" s="198"/>
      <c r="J218" s="199">
        <f>ROUND(I218*H218,2)</f>
        <v>0</v>
      </c>
      <c r="K218" s="200"/>
      <c r="L218" s="40"/>
      <c r="M218" s="201" t="s">
        <v>1</v>
      </c>
      <c r="N218" s="202" t="s">
        <v>43</v>
      </c>
      <c r="O218" s="72"/>
      <c r="P218" s="203">
        <f>O218*H218</f>
        <v>0</v>
      </c>
      <c r="Q218" s="203">
        <v>0</v>
      </c>
      <c r="R218" s="203">
        <f>Q218*H218</f>
        <v>0</v>
      </c>
      <c r="S218" s="203">
        <v>0</v>
      </c>
      <c r="T218" s="204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05" t="s">
        <v>166</v>
      </c>
      <c r="AT218" s="205" t="s">
        <v>162</v>
      </c>
      <c r="AU218" s="205" t="s">
        <v>88</v>
      </c>
      <c r="AY218" s="18" t="s">
        <v>159</v>
      </c>
      <c r="BE218" s="206">
        <f>IF(N218="základní",J218,0)</f>
        <v>0</v>
      </c>
      <c r="BF218" s="206">
        <f>IF(N218="snížená",J218,0)</f>
        <v>0</v>
      </c>
      <c r="BG218" s="206">
        <f>IF(N218="zákl. přenesená",J218,0)</f>
        <v>0</v>
      </c>
      <c r="BH218" s="206">
        <f>IF(N218="sníž. přenesená",J218,0)</f>
        <v>0</v>
      </c>
      <c r="BI218" s="206">
        <f>IF(N218="nulová",J218,0)</f>
        <v>0</v>
      </c>
      <c r="BJ218" s="18" t="s">
        <v>86</v>
      </c>
      <c r="BK218" s="206">
        <f>ROUND(I218*H218,2)</f>
        <v>0</v>
      </c>
      <c r="BL218" s="18" t="s">
        <v>166</v>
      </c>
      <c r="BM218" s="205" t="s">
        <v>2491</v>
      </c>
    </row>
    <row r="219" spans="1:65" s="2" customFormat="1" ht="29.25">
      <c r="A219" s="35"/>
      <c r="B219" s="36"/>
      <c r="C219" s="37"/>
      <c r="D219" s="209" t="s">
        <v>204</v>
      </c>
      <c r="E219" s="37"/>
      <c r="F219" s="230" t="s">
        <v>2492</v>
      </c>
      <c r="G219" s="37"/>
      <c r="H219" s="37"/>
      <c r="I219" s="231"/>
      <c r="J219" s="37"/>
      <c r="K219" s="37"/>
      <c r="L219" s="40"/>
      <c r="M219" s="232"/>
      <c r="N219" s="233"/>
      <c r="O219" s="72"/>
      <c r="P219" s="72"/>
      <c r="Q219" s="72"/>
      <c r="R219" s="72"/>
      <c r="S219" s="72"/>
      <c r="T219" s="73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T219" s="18" t="s">
        <v>204</v>
      </c>
      <c r="AU219" s="18" t="s">
        <v>88</v>
      </c>
    </row>
    <row r="220" spans="1:65" s="13" customFormat="1" ht="11.25">
      <c r="B220" s="207"/>
      <c r="C220" s="208"/>
      <c r="D220" s="209" t="s">
        <v>182</v>
      </c>
      <c r="E220" s="210" t="s">
        <v>1</v>
      </c>
      <c r="F220" s="211" t="s">
        <v>2493</v>
      </c>
      <c r="G220" s="208"/>
      <c r="H220" s="212">
        <v>35</v>
      </c>
      <c r="I220" s="213"/>
      <c r="J220" s="208"/>
      <c r="K220" s="208"/>
      <c r="L220" s="214"/>
      <c r="M220" s="215"/>
      <c r="N220" s="216"/>
      <c r="O220" s="216"/>
      <c r="P220" s="216"/>
      <c r="Q220" s="216"/>
      <c r="R220" s="216"/>
      <c r="S220" s="216"/>
      <c r="T220" s="217"/>
      <c r="AT220" s="218" t="s">
        <v>182</v>
      </c>
      <c r="AU220" s="218" t="s">
        <v>88</v>
      </c>
      <c r="AV220" s="13" t="s">
        <v>88</v>
      </c>
      <c r="AW220" s="13" t="s">
        <v>34</v>
      </c>
      <c r="AX220" s="13" t="s">
        <v>86</v>
      </c>
      <c r="AY220" s="218" t="s">
        <v>159</v>
      </c>
    </row>
    <row r="221" spans="1:65" s="2" customFormat="1" ht="44.25" customHeight="1">
      <c r="A221" s="35"/>
      <c r="B221" s="36"/>
      <c r="C221" s="193" t="s">
        <v>386</v>
      </c>
      <c r="D221" s="193" t="s">
        <v>162</v>
      </c>
      <c r="E221" s="194" t="s">
        <v>2494</v>
      </c>
      <c r="F221" s="195" t="s">
        <v>2495</v>
      </c>
      <c r="G221" s="196" t="s">
        <v>249</v>
      </c>
      <c r="H221" s="197">
        <v>35</v>
      </c>
      <c r="I221" s="198"/>
      <c r="J221" s="199">
        <f>ROUND(I221*H221,2)</f>
        <v>0</v>
      </c>
      <c r="K221" s="200"/>
      <c r="L221" s="40"/>
      <c r="M221" s="201" t="s">
        <v>1</v>
      </c>
      <c r="N221" s="202" t="s">
        <v>43</v>
      </c>
      <c r="O221" s="72"/>
      <c r="P221" s="203">
        <f>O221*H221</f>
        <v>0</v>
      </c>
      <c r="Q221" s="203">
        <v>1.0000000000000001E-5</v>
      </c>
      <c r="R221" s="203">
        <f>Q221*H221</f>
        <v>3.5000000000000005E-4</v>
      </c>
      <c r="S221" s="203">
        <v>0</v>
      </c>
      <c r="T221" s="204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05" t="s">
        <v>166</v>
      </c>
      <c r="AT221" s="205" t="s">
        <v>162</v>
      </c>
      <c r="AU221" s="205" t="s">
        <v>88</v>
      </c>
      <c r="AY221" s="18" t="s">
        <v>159</v>
      </c>
      <c r="BE221" s="206">
        <f>IF(N221="základní",J221,0)</f>
        <v>0</v>
      </c>
      <c r="BF221" s="206">
        <f>IF(N221="snížená",J221,0)</f>
        <v>0</v>
      </c>
      <c r="BG221" s="206">
        <f>IF(N221="zákl. přenesená",J221,0)</f>
        <v>0</v>
      </c>
      <c r="BH221" s="206">
        <f>IF(N221="sníž. přenesená",J221,0)</f>
        <v>0</v>
      </c>
      <c r="BI221" s="206">
        <f>IF(N221="nulová",J221,0)</f>
        <v>0</v>
      </c>
      <c r="BJ221" s="18" t="s">
        <v>86</v>
      </c>
      <c r="BK221" s="206">
        <f>ROUND(I221*H221,2)</f>
        <v>0</v>
      </c>
      <c r="BL221" s="18" t="s">
        <v>166</v>
      </c>
      <c r="BM221" s="205" t="s">
        <v>2496</v>
      </c>
    </row>
    <row r="222" spans="1:65" s="2" customFormat="1" ht="39">
      <c r="A222" s="35"/>
      <c r="B222" s="36"/>
      <c r="C222" s="37"/>
      <c r="D222" s="209" t="s">
        <v>204</v>
      </c>
      <c r="E222" s="37"/>
      <c r="F222" s="230" t="s">
        <v>2497</v>
      </c>
      <c r="G222" s="37"/>
      <c r="H222" s="37"/>
      <c r="I222" s="231"/>
      <c r="J222" s="37"/>
      <c r="K222" s="37"/>
      <c r="L222" s="40"/>
      <c r="M222" s="232"/>
      <c r="N222" s="233"/>
      <c r="O222" s="72"/>
      <c r="P222" s="72"/>
      <c r="Q222" s="72"/>
      <c r="R222" s="72"/>
      <c r="S222" s="72"/>
      <c r="T222" s="73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T222" s="18" t="s">
        <v>204</v>
      </c>
      <c r="AU222" s="18" t="s">
        <v>88</v>
      </c>
    </row>
    <row r="223" spans="1:65" s="13" customFormat="1" ht="11.25">
      <c r="B223" s="207"/>
      <c r="C223" s="208"/>
      <c r="D223" s="209" t="s">
        <v>182</v>
      </c>
      <c r="E223" s="210" t="s">
        <v>1</v>
      </c>
      <c r="F223" s="211" t="s">
        <v>2493</v>
      </c>
      <c r="G223" s="208"/>
      <c r="H223" s="212">
        <v>35</v>
      </c>
      <c r="I223" s="213"/>
      <c r="J223" s="208"/>
      <c r="K223" s="208"/>
      <c r="L223" s="214"/>
      <c r="M223" s="215"/>
      <c r="N223" s="216"/>
      <c r="O223" s="216"/>
      <c r="P223" s="216"/>
      <c r="Q223" s="216"/>
      <c r="R223" s="216"/>
      <c r="S223" s="216"/>
      <c r="T223" s="217"/>
      <c r="AT223" s="218" t="s">
        <v>182</v>
      </c>
      <c r="AU223" s="218" t="s">
        <v>88</v>
      </c>
      <c r="AV223" s="13" t="s">
        <v>88</v>
      </c>
      <c r="AW223" s="13" t="s">
        <v>34</v>
      </c>
      <c r="AX223" s="13" t="s">
        <v>86</v>
      </c>
      <c r="AY223" s="218" t="s">
        <v>159</v>
      </c>
    </row>
    <row r="224" spans="1:65" s="2" customFormat="1" ht="37.9" customHeight="1">
      <c r="A224" s="35"/>
      <c r="B224" s="36"/>
      <c r="C224" s="193" t="s">
        <v>391</v>
      </c>
      <c r="D224" s="193" t="s">
        <v>162</v>
      </c>
      <c r="E224" s="194" t="s">
        <v>2498</v>
      </c>
      <c r="F224" s="195" t="s">
        <v>2499</v>
      </c>
      <c r="G224" s="196" t="s">
        <v>249</v>
      </c>
      <c r="H224" s="197">
        <v>60</v>
      </c>
      <c r="I224" s="198"/>
      <c r="J224" s="199">
        <f>ROUND(I224*H224,2)</f>
        <v>0</v>
      </c>
      <c r="K224" s="200"/>
      <c r="L224" s="40"/>
      <c r="M224" s="201" t="s">
        <v>1</v>
      </c>
      <c r="N224" s="202" t="s">
        <v>43</v>
      </c>
      <c r="O224" s="72"/>
      <c r="P224" s="203">
        <f>O224*H224</f>
        <v>0</v>
      </c>
      <c r="Q224" s="203">
        <v>0</v>
      </c>
      <c r="R224" s="203">
        <f>Q224*H224</f>
        <v>0</v>
      </c>
      <c r="S224" s="203">
        <v>0</v>
      </c>
      <c r="T224" s="204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05" t="s">
        <v>166</v>
      </c>
      <c r="AT224" s="205" t="s">
        <v>162</v>
      </c>
      <c r="AU224" s="205" t="s">
        <v>88</v>
      </c>
      <c r="AY224" s="18" t="s">
        <v>159</v>
      </c>
      <c r="BE224" s="206">
        <f>IF(N224="základní",J224,0)</f>
        <v>0</v>
      </c>
      <c r="BF224" s="206">
        <f>IF(N224="snížená",J224,0)</f>
        <v>0</v>
      </c>
      <c r="BG224" s="206">
        <f>IF(N224="zákl. přenesená",J224,0)</f>
        <v>0</v>
      </c>
      <c r="BH224" s="206">
        <f>IF(N224="sníž. přenesená",J224,0)</f>
        <v>0</v>
      </c>
      <c r="BI224" s="206">
        <f>IF(N224="nulová",J224,0)</f>
        <v>0</v>
      </c>
      <c r="BJ224" s="18" t="s">
        <v>86</v>
      </c>
      <c r="BK224" s="206">
        <f>ROUND(I224*H224,2)</f>
        <v>0</v>
      </c>
      <c r="BL224" s="18" t="s">
        <v>166</v>
      </c>
      <c r="BM224" s="205" t="s">
        <v>2500</v>
      </c>
    </row>
    <row r="225" spans="1:65" s="2" customFormat="1" ht="78" customHeight="1">
      <c r="A225" s="35"/>
      <c r="B225" s="36"/>
      <c r="C225" s="193" t="s">
        <v>396</v>
      </c>
      <c r="D225" s="193" t="s">
        <v>162</v>
      </c>
      <c r="E225" s="194" t="s">
        <v>2501</v>
      </c>
      <c r="F225" s="195" t="s">
        <v>2502</v>
      </c>
      <c r="G225" s="196" t="s">
        <v>1566</v>
      </c>
      <c r="H225" s="197">
        <v>1</v>
      </c>
      <c r="I225" s="198"/>
      <c r="J225" s="199">
        <f>ROUND(I225*H225,2)</f>
        <v>0</v>
      </c>
      <c r="K225" s="200"/>
      <c r="L225" s="40"/>
      <c r="M225" s="201" t="s">
        <v>1</v>
      </c>
      <c r="N225" s="202" t="s">
        <v>43</v>
      </c>
      <c r="O225" s="72"/>
      <c r="P225" s="203">
        <f>O225*H225</f>
        <v>0</v>
      </c>
      <c r="Q225" s="203">
        <v>0.38627</v>
      </c>
      <c r="R225" s="203">
        <f>Q225*H225</f>
        <v>0.38627</v>
      </c>
      <c r="S225" s="203">
        <v>0</v>
      </c>
      <c r="T225" s="204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05" t="s">
        <v>166</v>
      </c>
      <c r="AT225" s="205" t="s">
        <v>162</v>
      </c>
      <c r="AU225" s="205" t="s">
        <v>88</v>
      </c>
      <c r="AY225" s="18" t="s">
        <v>159</v>
      </c>
      <c r="BE225" s="206">
        <f>IF(N225="základní",J225,0)</f>
        <v>0</v>
      </c>
      <c r="BF225" s="206">
        <f>IF(N225="snížená",J225,0)</f>
        <v>0</v>
      </c>
      <c r="BG225" s="206">
        <f>IF(N225="zákl. přenesená",J225,0)</f>
        <v>0</v>
      </c>
      <c r="BH225" s="206">
        <f>IF(N225="sníž. přenesená",J225,0)</f>
        <v>0</v>
      </c>
      <c r="BI225" s="206">
        <f>IF(N225="nulová",J225,0)</f>
        <v>0</v>
      </c>
      <c r="BJ225" s="18" t="s">
        <v>86</v>
      </c>
      <c r="BK225" s="206">
        <f>ROUND(I225*H225,2)</f>
        <v>0</v>
      </c>
      <c r="BL225" s="18" t="s">
        <v>166</v>
      </c>
      <c r="BM225" s="205" t="s">
        <v>2503</v>
      </c>
    </row>
    <row r="226" spans="1:65" s="12" customFormat="1" ht="22.9" customHeight="1">
      <c r="B226" s="177"/>
      <c r="C226" s="178"/>
      <c r="D226" s="179" t="s">
        <v>77</v>
      </c>
      <c r="E226" s="191" t="s">
        <v>168</v>
      </c>
      <c r="F226" s="191" t="s">
        <v>621</v>
      </c>
      <c r="G226" s="178"/>
      <c r="H226" s="178"/>
      <c r="I226" s="181"/>
      <c r="J226" s="192">
        <f>BK226</f>
        <v>0</v>
      </c>
      <c r="K226" s="178"/>
      <c r="L226" s="183"/>
      <c r="M226" s="184"/>
      <c r="N226" s="185"/>
      <c r="O226" s="185"/>
      <c r="P226" s="186">
        <f>SUM(P227:P246)</f>
        <v>0</v>
      </c>
      <c r="Q226" s="185"/>
      <c r="R226" s="186">
        <f>SUM(R227:R246)</f>
        <v>16.991622</v>
      </c>
      <c r="S226" s="185"/>
      <c r="T226" s="187">
        <f>SUM(T227:T246)</f>
        <v>25.95</v>
      </c>
      <c r="AR226" s="188" t="s">
        <v>86</v>
      </c>
      <c r="AT226" s="189" t="s">
        <v>77</v>
      </c>
      <c r="AU226" s="189" t="s">
        <v>86</v>
      </c>
      <c r="AY226" s="188" t="s">
        <v>159</v>
      </c>
      <c r="BK226" s="190">
        <f>SUM(BK227:BK246)</f>
        <v>0</v>
      </c>
    </row>
    <row r="227" spans="1:65" s="2" customFormat="1" ht="49.15" customHeight="1">
      <c r="A227" s="35"/>
      <c r="B227" s="36"/>
      <c r="C227" s="193" t="s">
        <v>400</v>
      </c>
      <c r="D227" s="193" t="s">
        <v>162</v>
      </c>
      <c r="E227" s="194" t="s">
        <v>2504</v>
      </c>
      <c r="F227" s="195" t="s">
        <v>2505</v>
      </c>
      <c r="G227" s="196" t="s">
        <v>249</v>
      </c>
      <c r="H227" s="197">
        <v>70.2</v>
      </c>
      <c r="I227" s="198"/>
      <c r="J227" s="199">
        <f>ROUND(I227*H227,2)</f>
        <v>0</v>
      </c>
      <c r="K227" s="200"/>
      <c r="L227" s="40"/>
      <c r="M227" s="201" t="s">
        <v>1</v>
      </c>
      <c r="N227" s="202" t="s">
        <v>43</v>
      </c>
      <c r="O227" s="72"/>
      <c r="P227" s="203">
        <f>O227*H227</f>
        <v>0</v>
      </c>
      <c r="Q227" s="203">
        <v>0.16849</v>
      </c>
      <c r="R227" s="203">
        <f>Q227*H227</f>
        <v>11.827998000000001</v>
      </c>
      <c r="S227" s="203">
        <v>0</v>
      </c>
      <c r="T227" s="204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05" t="s">
        <v>166</v>
      </c>
      <c r="AT227" s="205" t="s">
        <v>162</v>
      </c>
      <c r="AU227" s="205" t="s">
        <v>88</v>
      </c>
      <c r="AY227" s="18" t="s">
        <v>159</v>
      </c>
      <c r="BE227" s="206">
        <f>IF(N227="základní",J227,0)</f>
        <v>0</v>
      </c>
      <c r="BF227" s="206">
        <f>IF(N227="snížená",J227,0)</f>
        <v>0</v>
      </c>
      <c r="BG227" s="206">
        <f>IF(N227="zákl. přenesená",J227,0)</f>
        <v>0</v>
      </c>
      <c r="BH227" s="206">
        <f>IF(N227="sníž. přenesená",J227,0)</f>
        <v>0</v>
      </c>
      <c r="BI227" s="206">
        <f>IF(N227="nulová",J227,0)</f>
        <v>0</v>
      </c>
      <c r="BJ227" s="18" t="s">
        <v>86</v>
      </c>
      <c r="BK227" s="206">
        <f>ROUND(I227*H227,2)</f>
        <v>0</v>
      </c>
      <c r="BL227" s="18" t="s">
        <v>166</v>
      </c>
      <c r="BM227" s="205" t="s">
        <v>2506</v>
      </c>
    </row>
    <row r="228" spans="1:65" s="13" customFormat="1" ht="11.25">
      <c r="B228" s="207"/>
      <c r="C228" s="208"/>
      <c r="D228" s="209" t="s">
        <v>182</v>
      </c>
      <c r="E228" s="210" t="s">
        <v>1</v>
      </c>
      <c r="F228" s="211" t="s">
        <v>2507</v>
      </c>
      <c r="G228" s="208"/>
      <c r="H228" s="212">
        <v>6.5</v>
      </c>
      <c r="I228" s="213"/>
      <c r="J228" s="208"/>
      <c r="K228" s="208"/>
      <c r="L228" s="214"/>
      <c r="M228" s="215"/>
      <c r="N228" s="216"/>
      <c r="O228" s="216"/>
      <c r="P228" s="216"/>
      <c r="Q228" s="216"/>
      <c r="R228" s="216"/>
      <c r="S228" s="216"/>
      <c r="T228" s="217"/>
      <c r="AT228" s="218" t="s">
        <v>182</v>
      </c>
      <c r="AU228" s="218" t="s">
        <v>88</v>
      </c>
      <c r="AV228" s="13" t="s">
        <v>88</v>
      </c>
      <c r="AW228" s="13" t="s">
        <v>34</v>
      </c>
      <c r="AX228" s="13" t="s">
        <v>78</v>
      </c>
      <c r="AY228" s="218" t="s">
        <v>159</v>
      </c>
    </row>
    <row r="229" spans="1:65" s="13" customFormat="1" ht="11.25">
      <c r="B229" s="207"/>
      <c r="C229" s="208"/>
      <c r="D229" s="209" t="s">
        <v>182</v>
      </c>
      <c r="E229" s="210" t="s">
        <v>1</v>
      </c>
      <c r="F229" s="211" t="s">
        <v>2508</v>
      </c>
      <c r="G229" s="208"/>
      <c r="H229" s="212">
        <v>44.1</v>
      </c>
      <c r="I229" s="213"/>
      <c r="J229" s="208"/>
      <c r="K229" s="208"/>
      <c r="L229" s="214"/>
      <c r="M229" s="215"/>
      <c r="N229" s="216"/>
      <c r="O229" s="216"/>
      <c r="P229" s="216"/>
      <c r="Q229" s="216"/>
      <c r="R229" s="216"/>
      <c r="S229" s="216"/>
      <c r="T229" s="217"/>
      <c r="AT229" s="218" t="s">
        <v>182</v>
      </c>
      <c r="AU229" s="218" t="s">
        <v>88</v>
      </c>
      <c r="AV229" s="13" t="s">
        <v>88</v>
      </c>
      <c r="AW229" s="13" t="s">
        <v>34</v>
      </c>
      <c r="AX229" s="13" t="s">
        <v>78</v>
      </c>
      <c r="AY229" s="218" t="s">
        <v>159</v>
      </c>
    </row>
    <row r="230" spans="1:65" s="13" customFormat="1" ht="11.25">
      <c r="B230" s="207"/>
      <c r="C230" s="208"/>
      <c r="D230" s="209" t="s">
        <v>182</v>
      </c>
      <c r="E230" s="210" t="s">
        <v>1</v>
      </c>
      <c r="F230" s="211" t="s">
        <v>2509</v>
      </c>
      <c r="G230" s="208"/>
      <c r="H230" s="212">
        <v>19.600000000000001</v>
      </c>
      <c r="I230" s="213"/>
      <c r="J230" s="208"/>
      <c r="K230" s="208"/>
      <c r="L230" s="214"/>
      <c r="M230" s="215"/>
      <c r="N230" s="216"/>
      <c r="O230" s="216"/>
      <c r="P230" s="216"/>
      <c r="Q230" s="216"/>
      <c r="R230" s="216"/>
      <c r="S230" s="216"/>
      <c r="T230" s="217"/>
      <c r="AT230" s="218" t="s">
        <v>182</v>
      </c>
      <c r="AU230" s="218" t="s">
        <v>88</v>
      </c>
      <c r="AV230" s="13" t="s">
        <v>88</v>
      </c>
      <c r="AW230" s="13" t="s">
        <v>34</v>
      </c>
      <c r="AX230" s="13" t="s">
        <v>78</v>
      </c>
      <c r="AY230" s="218" t="s">
        <v>159</v>
      </c>
    </row>
    <row r="231" spans="1:65" s="14" customFormat="1" ht="11.25">
      <c r="B231" s="219"/>
      <c r="C231" s="220"/>
      <c r="D231" s="209" t="s">
        <v>182</v>
      </c>
      <c r="E231" s="221" t="s">
        <v>1</v>
      </c>
      <c r="F231" s="222" t="s">
        <v>184</v>
      </c>
      <c r="G231" s="220"/>
      <c r="H231" s="223">
        <v>70.2</v>
      </c>
      <c r="I231" s="224"/>
      <c r="J231" s="220"/>
      <c r="K231" s="220"/>
      <c r="L231" s="225"/>
      <c r="M231" s="226"/>
      <c r="N231" s="227"/>
      <c r="O231" s="227"/>
      <c r="P231" s="227"/>
      <c r="Q231" s="227"/>
      <c r="R231" s="227"/>
      <c r="S231" s="227"/>
      <c r="T231" s="228"/>
      <c r="AT231" s="229" t="s">
        <v>182</v>
      </c>
      <c r="AU231" s="229" t="s">
        <v>88</v>
      </c>
      <c r="AV231" s="14" t="s">
        <v>166</v>
      </c>
      <c r="AW231" s="14" t="s">
        <v>34</v>
      </c>
      <c r="AX231" s="14" t="s">
        <v>86</v>
      </c>
      <c r="AY231" s="229" t="s">
        <v>159</v>
      </c>
    </row>
    <row r="232" spans="1:65" s="2" customFormat="1" ht="16.5" customHeight="1">
      <c r="A232" s="35"/>
      <c r="B232" s="36"/>
      <c r="C232" s="234" t="s">
        <v>404</v>
      </c>
      <c r="D232" s="234" t="s">
        <v>240</v>
      </c>
      <c r="E232" s="235" t="s">
        <v>2510</v>
      </c>
      <c r="F232" s="236" t="s">
        <v>2511</v>
      </c>
      <c r="G232" s="237" t="s">
        <v>249</v>
      </c>
      <c r="H232" s="238">
        <v>70.2</v>
      </c>
      <c r="I232" s="239"/>
      <c r="J232" s="240">
        <f>ROUND(I232*H232,2)</f>
        <v>0</v>
      </c>
      <c r="K232" s="241"/>
      <c r="L232" s="242"/>
      <c r="M232" s="243" t="s">
        <v>1</v>
      </c>
      <c r="N232" s="244" t="s">
        <v>43</v>
      </c>
      <c r="O232" s="72"/>
      <c r="P232" s="203">
        <f>O232*H232</f>
        <v>0</v>
      </c>
      <c r="Q232" s="203">
        <v>5.6120000000000003E-2</v>
      </c>
      <c r="R232" s="203">
        <f>Q232*H232</f>
        <v>3.9396240000000002</v>
      </c>
      <c r="S232" s="203">
        <v>0</v>
      </c>
      <c r="T232" s="204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05" t="s">
        <v>200</v>
      </c>
      <c r="AT232" s="205" t="s">
        <v>240</v>
      </c>
      <c r="AU232" s="205" t="s">
        <v>88</v>
      </c>
      <c r="AY232" s="18" t="s">
        <v>159</v>
      </c>
      <c r="BE232" s="206">
        <f>IF(N232="základní",J232,0)</f>
        <v>0</v>
      </c>
      <c r="BF232" s="206">
        <f>IF(N232="snížená",J232,0)</f>
        <v>0</v>
      </c>
      <c r="BG232" s="206">
        <f>IF(N232="zákl. přenesená",J232,0)</f>
        <v>0</v>
      </c>
      <c r="BH232" s="206">
        <f>IF(N232="sníž. přenesená",J232,0)</f>
        <v>0</v>
      </c>
      <c r="BI232" s="206">
        <f>IF(N232="nulová",J232,0)</f>
        <v>0</v>
      </c>
      <c r="BJ232" s="18" t="s">
        <v>86</v>
      </c>
      <c r="BK232" s="206">
        <f>ROUND(I232*H232,2)</f>
        <v>0</v>
      </c>
      <c r="BL232" s="18" t="s">
        <v>166</v>
      </c>
      <c r="BM232" s="205" t="s">
        <v>2512</v>
      </c>
    </row>
    <row r="233" spans="1:65" s="2" customFormat="1" ht="33" customHeight="1">
      <c r="A233" s="35"/>
      <c r="B233" s="36"/>
      <c r="C233" s="193" t="s">
        <v>409</v>
      </c>
      <c r="D233" s="193" t="s">
        <v>162</v>
      </c>
      <c r="E233" s="194" t="s">
        <v>2513</v>
      </c>
      <c r="F233" s="195" t="s">
        <v>2514</v>
      </c>
      <c r="G233" s="196" t="s">
        <v>249</v>
      </c>
      <c r="H233" s="197">
        <v>50.4</v>
      </c>
      <c r="I233" s="198"/>
      <c r="J233" s="199">
        <f>ROUND(I233*H233,2)</f>
        <v>0</v>
      </c>
      <c r="K233" s="200"/>
      <c r="L233" s="40"/>
      <c r="M233" s="201" t="s">
        <v>1</v>
      </c>
      <c r="N233" s="202" t="s">
        <v>43</v>
      </c>
      <c r="O233" s="72"/>
      <c r="P233" s="203">
        <f>O233*H233</f>
        <v>0</v>
      </c>
      <c r="Q233" s="203">
        <v>0</v>
      </c>
      <c r="R233" s="203">
        <f>Q233*H233</f>
        <v>0</v>
      </c>
      <c r="S233" s="203">
        <v>0</v>
      </c>
      <c r="T233" s="204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05" t="s">
        <v>166</v>
      </c>
      <c r="AT233" s="205" t="s">
        <v>162</v>
      </c>
      <c r="AU233" s="205" t="s">
        <v>88</v>
      </c>
      <c r="AY233" s="18" t="s">
        <v>159</v>
      </c>
      <c r="BE233" s="206">
        <f>IF(N233="základní",J233,0)</f>
        <v>0</v>
      </c>
      <c r="BF233" s="206">
        <f>IF(N233="snížená",J233,0)</f>
        <v>0</v>
      </c>
      <c r="BG233" s="206">
        <f>IF(N233="zákl. přenesená",J233,0)</f>
        <v>0</v>
      </c>
      <c r="BH233" s="206">
        <f>IF(N233="sníž. přenesená",J233,0)</f>
        <v>0</v>
      </c>
      <c r="BI233" s="206">
        <f>IF(N233="nulová",J233,0)</f>
        <v>0</v>
      </c>
      <c r="BJ233" s="18" t="s">
        <v>86</v>
      </c>
      <c r="BK233" s="206">
        <f>ROUND(I233*H233,2)</f>
        <v>0</v>
      </c>
      <c r="BL233" s="18" t="s">
        <v>166</v>
      </c>
      <c r="BM233" s="205" t="s">
        <v>2515</v>
      </c>
    </row>
    <row r="234" spans="1:65" s="13" customFormat="1" ht="11.25">
      <c r="B234" s="207"/>
      <c r="C234" s="208"/>
      <c r="D234" s="209" t="s">
        <v>182</v>
      </c>
      <c r="E234" s="210" t="s">
        <v>1</v>
      </c>
      <c r="F234" s="211" t="s">
        <v>2516</v>
      </c>
      <c r="G234" s="208"/>
      <c r="H234" s="212">
        <v>50.4</v>
      </c>
      <c r="I234" s="213"/>
      <c r="J234" s="208"/>
      <c r="K234" s="208"/>
      <c r="L234" s="214"/>
      <c r="M234" s="215"/>
      <c r="N234" s="216"/>
      <c r="O234" s="216"/>
      <c r="P234" s="216"/>
      <c r="Q234" s="216"/>
      <c r="R234" s="216"/>
      <c r="S234" s="216"/>
      <c r="T234" s="217"/>
      <c r="AT234" s="218" t="s">
        <v>182</v>
      </c>
      <c r="AU234" s="218" t="s">
        <v>88</v>
      </c>
      <c r="AV234" s="13" t="s">
        <v>88</v>
      </c>
      <c r="AW234" s="13" t="s">
        <v>34</v>
      </c>
      <c r="AX234" s="13" t="s">
        <v>86</v>
      </c>
      <c r="AY234" s="218" t="s">
        <v>159</v>
      </c>
    </row>
    <row r="235" spans="1:65" s="2" customFormat="1" ht="16.5" customHeight="1">
      <c r="A235" s="35"/>
      <c r="B235" s="36"/>
      <c r="C235" s="234" t="s">
        <v>413</v>
      </c>
      <c r="D235" s="234" t="s">
        <v>240</v>
      </c>
      <c r="E235" s="235" t="s">
        <v>2517</v>
      </c>
      <c r="F235" s="236" t="s">
        <v>2518</v>
      </c>
      <c r="G235" s="237" t="s">
        <v>249</v>
      </c>
      <c r="H235" s="238">
        <v>51</v>
      </c>
      <c r="I235" s="239"/>
      <c r="J235" s="240">
        <f>ROUND(I235*H235,2)</f>
        <v>0</v>
      </c>
      <c r="K235" s="241"/>
      <c r="L235" s="242"/>
      <c r="M235" s="243" t="s">
        <v>1</v>
      </c>
      <c r="N235" s="244" t="s">
        <v>43</v>
      </c>
      <c r="O235" s="72"/>
      <c r="P235" s="203">
        <f>O235*H235</f>
        <v>0</v>
      </c>
      <c r="Q235" s="203">
        <v>2.4E-2</v>
      </c>
      <c r="R235" s="203">
        <f>Q235*H235</f>
        <v>1.224</v>
      </c>
      <c r="S235" s="203">
        <v>0</v>
      </c>
      <c r="T235" s="204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05" t="s">
        <v>200</v>
      </c>
      <c r="AT235" s="205" t="s">
        <v>240</v>
      </c>
      <c r="AU235" s="205" t="s">
        <v>88</v>
      </c>
      <c r="AY235" s="18" t="s">
        <v>159</v>
      </c>
      <c r="BE235" s="206">
        <f>IF(N235="základní",J235,0)</f>
        <v>0</v>
      </c>
      <c r="BF235" s="206">
        <f>IF(N235="snížená",J235,0)</f>
        <v>0</v>
      </c>
      <c r="BG235" s="206">
        <f>IF(N235="zákl. přenesená",J235,0)</f>
        <v>0</v>
      </c>
      <c r="BH235" s="206">
        <f>IF(N235="sníž. přenesená",J235,0)</f>
        <v>0</v>
      </c>
      <c r="BI235" s="206">
        <f>IF(N235="nulová",J235,0)</f>
        <v>0</v>
      </c>
      <c r="BJ235" s="18" t="s">
        <v>86</v>
      </c>
      <c r="BK235" s="206">
        <f>ROUND(I235*H235,2)</f>
        <v>0</v>
      </c>
      <c r="BL235" s="18" t="s">
        <v>166</v>
      </c>
      <c r="BM235" s="205" t="s">
        <v>2519</v>
      </c>
    </row>
    <row r="236" spans="1:65" s="2" customFormat="1" ht="24.2" customHeight="1">
      <c r="A236" s="35"/>
      <c r="B236" s="36"/>
      <c r="C236" s="193" t="s">
        <v>417</v>
      </c>
      <c r="D236" s="193" t="s">
        <v>162</v>
      </c>
      <c r="E236" s="194" t="s">
        <v>2520</v>
      </c>
      <c r="F236" s="195" t="s">
        <v>2521</v>
      </c>
      <c r="G236" s="196" t="s">
        <v>249</v>
      </c>
      <c r="H236" s="197">
        <v>29.2</v>
      </c>
      <c r="I236" s="198"/>
      <c r="J236" s="199">
        <f>ROUND(I236*H236,2)</f>
        <v>0</v>
      </c>
      <c r="K236" s="200"/>
      <c r="L236" s="40"/>
      <c r="M236" s="201" t="s">
        <v>1</v>
      </c>
      <c r="N236" s="202" t="s">
        <v>43</v>
      </c>
      <c r="O236" s="72"/>
      <c r="P236" s="203">
        <f>O236*H236</f>
        <v>0</v>
      </c>
      <c r="Q236" s="203">
        <v>0</v>
      </c>
      <c r="R236" s="203">
        <f>Q236*H236</f>
        <v>0</v>
      </c>
      <c r="S236" s="203">
        <v>0</v>
      </c>
      <c r="T236" s="204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05" t="s">
        <v>166</v>
      </c>
      <c r="AT236" s="205" t="s">
        <v>162</v>
      </c>
      <c r="AU236" s="205" t="s">
        <v>88</v>
      </c>
      <c r="AY236" s="18" t="s">
        <v>159</v>
      </c>
      <c r="BE236" s="206">
        <f>IF(N236="základní",J236,0)</f>
        <v>0</v>
      </c>
      <c r="BF236" s="206">
        <f>IF(N236="snížená",J236,0)</f>
        <v>0</v>
      </c>
      <c r="BG236" s="206">
        <f>IF(N236="zákl. přenesená",J236,0)</f>
        <v>0</v>
      </c>
      <c r="BH236" s="206">
        <f>IF(N236="sníž. přenesená",J236,0)</f>
        <v>0</v>
      </c>
      <c r="BI236" s="206">
        <f>IF(N236="nulová",J236,0)</f>
        <v>0</v>
      </c>
      <c r="BJ236" s="18" t="s">
        <v>86</v>
      </c>
      <c r="BK236" s="206">
        <f>ROUND(I236*H236,2)</f>
        <v>0</v>
      </c>
      <c r="BL236" s="18" t="s">
        <v>166</v>
      </c>
      <c r="BM236" s="205" t="s">
        <v>2522</v>
      </c>
    </row>
    <row r="237" spans="1:65" s="13" customFormat="1" ht="11.25">
      <c r="B237" s="207"/>
      <c r="C237" s="208"/>
      <c r="D237" s="209" t="s">
        <v>182</v>
      </c>
      <c r="E237" s="210" t="s">
        <v>1</v>
      </c>
      <c r="F237" s="211" t="s">
        <v>2523</v>
      </c>
      <c r="G237" s="208"/>
      <c r="H237" s="212">
        <v>29.2</v>
      </c>
      <c r="I237" s="213"/>
      <c r="J237" s="208"/>
      <c r="K237" s="208"/>
      <c r="L237" s="214"/>
      <c r="M237" s="215"/>
      <c r="N237" s="216"/>
      <c r="O237" s="216"/>
      <c r="P237" s="216"/>
      <c r="Q237" s="216"/>
      <c r="R237" s="216"/>
      <c r="S237" s="216"/>
      <c r="T237" s="217"/>
      <c r="AT237" s="218" t="s">
        <v>182</v>
      </c>
      <c r="AU237" s="218" t="s">
        <v>88</v>
      </c>
      <c r="AV237" s="13" t="s">
        <v>88</v>
      </c>
      <c r="AW237" s="13" t="s">
        <v>34</v>
      </c>
      <c r="AX237" s="13" t="s">
        <v>86</v>
      </c>
      <c r="AY237" s="218" t="s">
        <v>159</v>
      </c>
    </row>
    <row r="238" spans="1:65" s="2" customFormat="1" ht="16.5" customHeight="1">
      <c r="A238" s="35"/>
      <c r="B238" s="36"/>
      <c r="C238" s="193" t="s">
        <v>421</v>
      </c>
      <c r="D238" s="193" t="s">
        <v>162</v>
      </c>
      <c r="E238" s="194" t="s">
        <v>2524</v>
      </c>
      <c r="F238" s="195" t="s">
        <v>2525</v>
      </c>
      <c r="G238" s="196" t="s">
        <v>180</v>
      </c>
      <c r="H238" s="197">
        <v>9.3000000000000007</v>
      </c>
      <c r="I238" s="198"/>
      <c r="J238" s="199">
        <f>ROUND(I238*H238,2)</f>
        <v>0</v>
      </c>
      <c r="K238" s="200"/>
      <c r="L238" s="40"/>
      <c r="M238" s="201" t="s">
        <v>1</v>
      </c>
      <c r="N238" s="202" t="s">
        <v>43</v>
      </c>
      <c r="O238" s="72"/>
      <c r="P238" s="203">
        <f>O238*H238</f>
        <v>0</v>
      </c>
      <c r="Q238" s="203">
        <v>0</v>
      </c>
      <c r="R238" s="203">
        <f>Q238*H238</f>
        <v>0</v>
      </c>
      <c r="S238" s="203">
        <v>2.4</v>
      </c>
      <c r="T238" s="204">
        <f>S238*H238</f>
        <v>22.32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05" t="s">
        <v>166</v>
      </c>
      <c r="AT238" s="205" t="s">
        <v>162</v>
      </c>
      <c r="AU238" s="205" t="s">
        <v>88</v>
      </c>
      <c r="AY238" s="18" t="s">
        <v>159</v>
      </c>
      <c r="BE238" s="206">
        <f>IF(N238="základní",J238,0)</f>
        <v>0</v>
      </c>
      <c r="BF238" s="206">
        <f>IF(N238="snížená",J238,0)</f>
        <v>0</v>
      </c>
      <c r="BG238" s="206">
        <f>IF(N238="zákl. přenesená",J238,0)</f>
        <v>0</v>
      </c>
      <c r="BH238" s="206">
        <f>IF(N238="sníž. přenesená",J238,0)</f>
        <v>0</v>
      </c>
      <c r="BI238" s="206">
        <f>IF(N238="nulová",J238,0)</f>
        <v>0</v>
      </c>
      <c r="BJ238" s="18" t="s">
        <v>86</v>
      </c>
      <c r="BK238" s="206">
        <f>ROUND(I238*H238,2)</f>
        <v>0</v>
      </c>
      <c r="BL238" s="18" t="s">
        <v>166</v>
      </c>
      <c r="BM238" s="205" t="s">
        <v>2526</v>
      </c>
    </row>
    <row r="239" spans="1:65" s="13" customFormat="1" ht="11.25">
      <c r="B239" s="207"/>
      <c r="C239" s="208"/>
      <c r="D239" s="209" t="s">
        <v>182</v>
      </c>
      <c r="E239" s="210" t="s">
        <v>1</v>
      </c>
      <c r="F239" s="211" t="s">
        <v>2527</v>
      </c>
      <c r="G239" s="208"/>
      <c r="H239" s="212">
        <v>4.8</v>
      </c>
      <c r="I239" s="213"/>
      <c r="J239" s="208"/>
      <c r="K239" s="208"/>
      <c r="L239" s="214"/>
      <c r="M239" s="215"/>
      <c r="N239" s="216"/>
      <c r="O239" s="216"/>
      <c r="P239" s="216"/>
      <c r="Q239" s="216"/>
      <c r="R239" s="216"/>
      <c r="S239" s="216"/>
      <c r="T239" s="217"/>
      <c r="AT239" s="218" t="s">
        <v>182</v>
      </c>
      <c r="AU239" s="218" t="s">
        <v>88</v>
      </c>
      <c r="AV239" s="13" t="s">
        <v>88</v>
      </c>
      <c r="AW239" s="13" t="s">
        <v>34</v>
      </c>
      <c r="AX239" s="13" t="s">
        <v>78</v>
      </c>
      <c r="AY239" s="218" t="s">
        <v>159</v>
      </c>
    </row>
    <row r="240" spans="1:65" s="13" customFormat="1" ht="11.25">
      <c r="B240" s="207"/>
      <c r="C240" s="208"/>
      <c r="D240" s="209" t="s">
        <v>182</v>
      </c>
      <c r="E240" s="210" t="s">
        <v>1</v>
      </c>
      <c r="F240" s="211" t="s">
        <v>2528</v>
      </c>
      <c r="G240" s="208"/>
      <c r="H240" s="212">
        <v>4.5</v>
      </c>
      <c r="I240" s="213"/>
      <c r="J240" s="208"/>
      <c r="K240" s="208"/>
      <c r="L240" s="214"/>
      <c r="M240" s="215"/>
      <c r="N240" s="216"/>
      <c r="O240" s="216"/>
      <c r="P240" s="216"/>
      <c r="Q240" s="216"/>
      <c r="R240" s="216"/>
      <c r="S240" s="216"/>
      <c r="T240" s="217"/>
      <c r="AT240" s="218" t="s">
        <v>182</v>
      </c>
      <c r="AU240" s="218" t="s">
        <v>88</v>
      </c>
      <c r="AV240" s="13" t="s">
        <v>88</v>
      </c>
      <c r="AW240" s="13" t="s">
        <v>34</v>
      </c>
      <c r="AX240" s="13" t="s">
        <v>78</v>
      </c>
      <c r="AY240" s="218" t="s">
        <v>159</v>
      </c>
    </row>
    <row r="241" spans="1:65" s="14" customFormat="1" ht="11.25">
      <c r="B241" s="219"/>
      <c r="C241" s="220"/>
      <c r="D241" s="209" t="s">
        <v>182</v>
      </c>
      <c r="E241" s="221" t="s">
        <v>1</v>
      </c>
      <c r="F241" s="222" t="s">
        <v>184</v>
      </c>
      <c r="G241" s="220"/>
      <c r="H241" s="223">
        <v>9.3000000000000007</v>
      </c>
      <c r="I241" s="224"/>
      <c r="J241" s="220"/>
      <c r="K241" s="220"/>
      <c r="L241" s="225"/>
      <c r="M241" s="226"/>
      <c r="N241" s="227"/>
      <c r="O241" s="227"/>
      <c r="P241" s="227"/>
      <c r="Q241" s="227"/>
      <c r="R241" s="227"/>
      <c r="S241" s="227"/>
      <c r="T241" s="228"/>
      <c r="AT241" s="229" t="s">
        <v>182</v>
      </c>
      <c r="AU241" s="229" t="s">
        <v>88</v>
      </c>
      <c r="AV241" s="14" t="s">
        <v>166</v>
      </c>
      <c r="AW241" s="14" t="s">
        <v>34</v>
      </c>
      <c r="AX241" s="14" t="s">
        <v>86</v>
      </c>
      <c r="AY241" s="229" t="s">
        <v>159</v>
      </c>
    </row>
    <row r="242" spans="1:65" s="2" customFormat="1" ht="49.15" customHeight="1">
      <c r="A242" s="35"/>
      <c r="B242" s="36"/>
      <c r="C242" s="193" t="s">
        <v>425</v>
      </c>
      <c r="D242" s="193" t="s">
        <v>162</v>
      </c>
      <c r="E242" s="194" t="s">
        <v>2529</v>
      </c>
      <c r="F242" s="195" t="s">
        <v>2530</v>
      </c>
      <c r="G242" s="196" t="s">
        <v>249</v>
      </c>
      <c r="H242" s="197">
        <v>45</v>
      </c>
      <c r="I242" s="198"/>
      <c r="J242" s="199">
        <f>ROUND(I242*H242,2)</f>
        <v>0</v>
      </c>
      <c r="K242" s="200"/>
      <c r="L242" s="40"/>
      <c r="M242" s="201" t="s">
        <v>1</v>
      </c>
      <c r="N242" s="202" t="s">
        <v>43</v>
      </c>
      <c r="O242" s="72"/>
      <c r="P242" s="203">
        <f>O242*H242</f>
        <v>0</v>
      </c>
      <c r="Q242" s="203">
        <v>0</v>
      </c>
      <c r="R242" s="203">
        <f>Q242*H242</f>
        <v>0</v>
      </c>
      <c r="S242" s="203">
        <v>0.06</v>
      </c>
      <c r="T242" s="204">
        <f>S242*H242</f>
        <v>2.6999999999999997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05" t="s">
        <v>166</v>
      </c>
      <c r="AT242" s="205" t="s">
        <v>162</v>
      </c>
      <c r="AU242" s="205" t="s">
        <v>88</v>
      </c>
      <c r="AY242" s="18" t="s">
        <v>159</v>
      </c>
      <c r="BE242" s="206">
        <f>IF(N242="základní",J242,0)</f>
        <v>0</v>
      </c>
      <c r="BF242" s="206">
        <f>IF(N242="snížená",J242,0)</f>
        <v>0</v>
      </c>
      <c r="BG242" s="206">
        <f>IF(N242="zákl. přenesená",J242,0)</f>
        <v>0</v>
      </c>
      <c r="BH242" s="206">
        <f>IF(N242="sníž. přenesená",J242,0)</f>
        <v>0</v>
      </c>
      <c r="BI242" s="206">
        <f>IF(N242="nulová",J242,0)</f>
        <v>0</v>
      </c>
      <c r="BJ242" s="18" t="s">
        <v>86</v>
      </c>
      <c r="BK242" s="206">
        <f>ROUND(I242*H242,2)</f>
        <v>0</v>
      </c>
      <c r="BL242" s="18" t="s">
        <v>166</v>
      </c>
      <c r="BM242" s="205" t="s">
        <v>2531</v>
      </c>
    </row>
    <row r="243" spans="1:65" s="13" customFormat="1" ht="11.25">
      <c r="B243" s="207"/>
      <c r="C243" s="208"/>
      <c r="D243" s="209" t="s">
        <v>182</v>
      </c>
      <c r="E243" s="210" t="s">
        <v>1</v>
      </c>
      <c r="F243" s="211" t="s">
        <v>2532</v>
      </c>
      <c r="G243" s="208"/>
      <c r="H243" s="212">
        <v>45</v>
      </c>
      <c r="I243" s="213"/>
      <c r="J243" s="208"/>
      <c r="K243" s="208"/>
      <c r="L243" s="214"/>
      <c r="M243" s="215"/>
      <c r="N243" s="216"/>
      <c r="O243" s="216"/>
      <c r="P243" s="216"/>
      <c r="Q243" s="216"/>
      <c r="R243" s="216"/>
      <c r="S243" s="216"/>
      <c r="T243" s="217"/>
      <c r="AT243" s="218" t="s">
        <v>182</v>
      </c>
      <c r="AU243" s="218" t="s">
        <v>88</v>
      </c>
      <c r="AV243" s="13" t="s">
        <v>88</v>
      </c>
      <c r="AW243" s="13" t="s">
        <v>34</v>
      </c>
      <c r="AX243" s="13" t="s">
        <v>86</v>
      </c>
      <c r="AY243" s="218" t="s">
        <v>159</v>
      </c>
    </row>
    <row r="244" spans="1:65" s="2" customFormat="1" ht="24.2" customHeight="1">
      <c r="A244" s="35"/>
      <c r="B244" s="36"/>
      <c r="C244" s="193" t="s">
        <v>429</v>
      </c>
      <c r="D244" s="193" t="s">
        <v>162</v>
      </c>
      <c r="E244" s="194" t="s">
        <v>2533</v>
      </c>
      <c r="F244" s="195" t="s">
        <v>2534</v>
      </c>
      <c r="G244" s="196" t="s">
        <v>165</v>
      </c>
      <c r="H244" s="197">
        <v>2</v>
      </c>
      <c r="I244" s="198"/>
      <c r="J244" s="199">
        <f>ROUND(I244*H244,2)</f>
        <v>0</v>
      </c>
      <c r="K244" s="200"/>
      <c r="L244" s="40"/>
      <c r="M244" s="201" t="s">
        <v>1</v>
      </c>
      <c r="N244" s="202" t="s">
        <v>43</v>
      </c>
      <c r="O244" s="72"/>
      <c r="P244" s="203">
        <f>O244*H244</f>
        <v>0</v>
      </c>
      <c r="Q244" s="203">
        <v>0</v>
      </c>
      <c r="R244" s="203">
        <f>Q244*H244</f>
        <v>0</v>
      </c>
      <c r="S244" s="203">
        <v>0.16800000000000001</v>
      </c>
      <c r="T244" s="204">
        <f>S244*H244</f>
        <v>0.33600000000000002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05" t="s">
        <v>166</v>
      </c>
      <c r="AT244" s="205" t="s">
        <v>162</v>
      </c>
      <c r="AU244" s="205" t="s">
        <v>88</v>
      </c>
      <c r="AY244" s="18" t="s">
        <v>159</v>
      </c>
      <c r="BE244" s="206">
        <f>IF(N244="základní",J244,0)</f>
        <v>0</v>
      </c>
      <c r="BF244" s="206">
        <f>IF(N244="snížená",J244,0)</f>
        <v>0</v>
      </c>
      <c r="BG244" s="206">
        <f>IF(N244="zákl. přenesená",J244,0)</f>
        <v>0</v>
      </c>
      <c r="BH244" s="206">
        <f>IF(N244="sníž. přenesená",J244,0)</f>
        <v>0</v>
      </c>
      <c r="BI244" s="206">
        <f>IF(N244="nulová",J244,0)</f>
        <v>0</v>
      </c>
      <c r="BJ244" s="18" t="s">
        <v>86</v>
      </c>
      <c r="BK244" s="206">
        <f>ROUND(I244*H244,2)</f>
        <v>0</v>
      </c>
      <c r="BL244" s="18" t="s">
        <v>166</v>
      </c>
      <c r="BM244" s="205" t="s">
        <v>2535</v>
      </c>
    </row>
    <row r="245" spans="1:65" s="2" customFormat="1" ht="24.2" customHeight="1">
      <c r="A245" s="35"/>
      <c r="B245" s="36"/>
      <c r="C245" s="193" t="s">
        <v>433</v>
      </c>
      <c r="D245" s="193" t="s">
        <v>162</v>
      </c>
      <c r="E245" s="194" t="s">
        <v>2536</v>
      </c>
      <c r="F245" s="195" t="s">
        <v>2537</v>
      </c>
      <c r="G245" s="196" t="s">
        <v>165</v>
      </c>
      <c r="H245" s="197">
        <v>2</v>
      </c>
      <c r="I245" s="198"/>
      <c r="J245" s="199">
        <f>ROUND(I245*H245,2)</f>
        <v>0</v>
      </c>
      <c r="K245" s="200"/>
      <c r="L245" s="40"/>
      <c r="M245" s="201" t="s">
        <v>1</v>
      </c>
      <c r="N245" s="202" t="s">
        <v>43</v>
      </c>
      <c r="O245" s="72"/>
      <c r="P245" s="203">
        <f>O245*H245</f>
        <v>0</v>
      </c>
      <c r="Q245" s="203">
        <v>0</v>
      </c>
      <c r="R245" s="203">
        <f>Q245*H245</f>
        <v>0</v>
      </c>
      <c r="S245" s="203">
        <v>0.192</v>
      </c>
      <c r="T245" s="204">
        <f>S245*H245</f>
        <v>0.38400000000000001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05" t="s">
        <v>166</v>
      </c>
      <c r="AT245" s="205" t="s">
        <v>162</v>
      </c>
      <c r="AU245" s="205" t="s">
        <v>88</v>
      </c>
      <c r="AY245" s="18" t="s">
        <v>159</v>
      </c>
      <c r="BE245" s="206">
        <f>IF(N245="základní",J245,0)</f>
        <v>0</v>
      </c>
      <c r="BF245" s="206">
        <f>IF(N245="snížená",J245,0)</f>
        <v>0</v>
      </c>
      <c r="BG245" s="206">
        <f>IF(N245="zákl. přenesená",J245,0)</f>
        <v>0</v>
      </c>
      <c r="BH245" s="206">
        <f>IF(N245="sníž. přenesená",J245,0)</f>
        <v>0</v>
      </c>
      <c r="BI245" s="206">
        <f>IF(N245="nulová",J245,0)</f>
        <v>0</v>
      </c>
      <c r="BJ245" s="18" t="s">
        <v>86</v>
      </c>
      <c r="BK245" s="206">
        <f>ROUND(I245*H245,2)</f>
        <v>0</v>
      </c>
      <c r="BL245" s="18" t="s">
        <v>166</v>
      </c>
      <c r="BM245" s="205" t="s">
        <v>2538</v>
      </c>
    </row>
    <row r="246" spans="1:65" s="2" customFormat="1" ht="24.2" customHeight="1">
      <c r="A246" s="35"/>
      <c r="B246" s="36"/>
      <c r="C246" s="193" t="s">
        <v>437</v>
      </c>
      <c r="D246" s="193" t="s">
        <v>162</v>
      </c>
      <c r="E246" s="194" t="s">
        <v>2539</v>
      </c>
      <c r="F246" s="195" t="s">
        <v>2540</v>
      </c>
      <c r="G246" s="196" t="s">
        <v>165</v>
      </c>
      <c r="H246" s="197">
        <v>1</v>
      </c>
      <c r="I246" s="198"/>
      <c r="J246" s="199">
        <f>ROUND(I246*H246,2)</f>
        <v>0</v>
      </c>
      <c r="K246" s="200"/>
      <c r="L246" s="40"/>
      <c r="M246" s="201" t="s">
        <v>1</v>
      </c>
      <c r="N246" s="202" t="s">
        <v>43</v>
      </c>
      <c r="O246" s="72"/>
      <c r="P246" s="203">
        <f>O246*H246</f>
        <v>0</v>
      </c>
      <c r="Q246" s="203">
        <v>0</v>
      </c>
      <c r="R246" s="203">
        <f>Q246*H246</f>
        <v>0</v>
      </c>
      <c r="S246" s="203">
        <v>0.21</v>
      </c>
      <c r="T246" s="204">
        <f>S246*H246</f>
        <v>0.21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05" t="s">
        <v>166</v>
      </c>
      <c r="AT246" s="205" t="s">
        <v>162</v>
      </c>
      <c r="AU246" s="205" t="s">
        <v>88</v>
      </c>
      <c r="AY246" s="18" t="s">
        <v>159</v>
      </c>
      <c r="BE246" s="206">
        <f>IF(N246="základní",J246,0)</f>
        <v>0</v>
      </c>
      <c r="BF246" s="206">
        <f>IF(N246="snížená",J246,0)</f>
        <v>0</v>
      </c>
      <c r="BG246" s="206">
        <f>IF(N246="zákl. přenesená",J246,0)</f>
        <v>0</v>
      </c>
      <c r="BH246" s="206">
        <f>IF(N246="sníž. přenesená",J246,0)</f>
        <v>0</v>
      </c>
      <c r="BI246" s="206">
        <f>IF(N246="nulová",J246,0)</f>
        <v>0</v>
      </c>
      <c r="BJ246" s="18" t="s">
        <v>86</v>
      </c>
      <c r="BK246" s="206">
        <f>ROUND(I246*H246,2)</f>
        <v>0</v>
      </c>
      <c r="BL246" s="18" t="s">
        <v>166</v>
      </c>
      <c r="BM246" s="205" t="s">
        <v>2541</v>
      </c>
    </row>
    <row r="247" spans="1:65" s="12" customFormat="1" ht="22.9" customHeight="1">
      <c r="B247" s="177"/>
      <c r="C247" s="178"/>
      <c r="D247" s="179" t="s">
        <v>77</v>
      </c>
      <c r="E247" s="191" t="s">
        <v>942</v>
      </c>
      <c r="F247" s="191" t="s">
        <v>226</v>
      </c>
      <c r="G247" s="178"/>
      <c r="H247" s="178"/>
      <c r="I247" s="181"/>
      <c r="J247" s="192">
        <f>BK247</f>
        <v>0</v>
      </c>
      <c r="K247" s="178"/>
      <c r="L247" s="183"/>
      <c r="M247" s="184"/>
      <c r="N247" s="185"/>
      <c r="O247" s="185"/>
      <c r="P247" s="186">
        <f>P248</f>
        <v>0</v>
      </c>
      <c r="Q247" s="185"/>
      <c r="R247" s="186">
        <f>R248</f>
        <v>0</v>
      </c>
      <c r="S247" s="185"/>
      <c r="T247" s="187">
        <f>T248</f>
        <v>0</v>
      </c>
      <c r="AR247" s="188" t="s">
        <v>86</v>
      </c>
      <c r="AT247" s="189" t="s">
        <v>77</v>
      </c>
      <c r="AU247" s="189" t="s">
        <v>86</v>
      </c>
      <c r="AY247" s="188" t="s">
        <v>159</v>
      </c>
      <c r="BK247" s="190">
        <f>BK248</f>
        <v>0</v>
      </c>
    </row>
    <row r="248" spans="1:65" s="2" customFormat="1" ht="24.2" customHeight="1">
      <c r="A248" s="35"/>
      <c r="B248" s="36"/>
      <c r="C248" s="193" t="s">
        <v>441</v>
      </c>
      <c r="D248" s="193" t="s">
        <v>162</v>
      </c>
      <c r="E248" s="194" t="s">
        <v>2542</v>
      </c>
      <c r="F248" s="195" t="s">
        <v>2543</v>
      </c>
      <c r="G248" s="196" t="s">
        <v>176</v>
      </c>
      <c r="H248" s="197">
        <v>222.93600000000001</v>
      </c>
      <c r="I248" s="198"/>
      <c r="J248" s="199">
        <f>ROUND(I248*H248,2)</f>
        <v>0</v>
      </c>
      <c r="K248" s="200"/>
      <c r="L248" s="40"/>
      <c r="M248" s="201" t="s">
        <v>1</v>
      </c>
      <c r="N248" s="202" t="s">
        <v>43</v>
      </c>
      <c r="O248" s="72"/>
      <c r="P248" s="203">
        <f>O248*H248</f>
        <v>0</v>
      </c>
      <c r="Q248" s="203">
        <v>0</v>
      </c>
      <c r="R248" s="203">
        <f>Q248*H248</f>
        <v>0</v>
      </c>
      <c r="S248" s="203">
        <v>0</v>
      </c>
      <c r="T248" s="204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05" t="s">
        <v>166</v>
      </c>
      <c r="AT248" s="205" t="s">
        <v>162</v>
      </c>
      <c r="AU248" s="205" t="s">
        <v>88</v>
      </c>
      <c r="AY248" s="18" t="s">
        <v>159</v>
      </c>
      <c r="BE248" s="206">
        <f>IF(N248="základní",J248,0)</f>
        <v>0</v>
      </c>
      <c r="BF248" s="206">
        <f>IF(N248="snížená",J248,0)</f>
        <v>0</v>
      </c>
      <c r="BG248" s="206">
        <f>IF(N248="zákl. přenesená",J248,0)</f>
        <v>0</v>
      </c>
      <c r="BH248" s="206">
        <f>IF(N248="sníž. přenesená",J248,0)</f>
        <v>0</v>
      </c>
      <c r="BI248" s="206">
        <f>IF(N248="nulová",J248,0)</f>
        <v>0</v>
      </c>
      <c r="BJ248" s="18" t="s">
        <v>86</v>
      </c>
      <c r="BK248" s="206">
        <f>ROUND(I248*H248,2)</f>
        <v>0</v>
      </c>
      <c r="BL248" s="18" t="s">
        <v>166</v>
      </c>
      <c r="BM248" s="205" t="s">
        <v>2544</v>
      </c>
    </row>
    <row r="249" spans="1:65" s="12" customFormat="1" ht="22.9" customHeight="1">
      <c r="B249" s="177"/>
      <c r="C249" s="178"/>
      <c r="D249" s="179" t="s">
        <v>77</v>
      </c>
      <c r="E249" s="191" t="s">
        <v>185</v>
      </c>
      <c r="F249" s="191" t="s">
        <v>186</v>
      </c>
      <c r="G249" s="178"/>
      <c r="H249" s="178"/>
      <c r="I249" s="181"/>
      <c r="J249" s="192">
        <f>BK249</f>
        <v>0</v>
      </c>
      <c r="K249" s="178"/>
      <c r="L249" s="183"/>
      <c r="M249" s="184"/>
      <c r="N249" s="185"/>
      <c r="O249" s="185"/>
      <c r="P249" s="186">
        <f>SUM(P250:P253)</f>
        <v>0</v>
      </c>
      <c r="Q249" s="185"/>
      <c r="R249" s="186">
        <f>SUM(R250:R253)</f>
        <v>0</v>
      </c>
      <c r="S249" s="185"/>
      <c r="T249" s="187">
        <f>SUM(T250:T253)</f>
        <v>0</v>
      </c>
      <c r="AR249" s="188" t="s">
        <v>86</v>
      </c>
      <c r="AT249" s="189" t="s">
        <v>77</v>
      </c>
      <c r="AU249" s="189" t="s">
        <v>86</v>
      </c>
      <c r="AY249" s="188" t="s">
        <v>159</v>
      </c>
      <c r="BK249" s="190">
        <f>SUM(BK250:BK253)</f>
        <v>0</v>
      </c>
    </row>
    <row r="250" spans="1:65" s="2" customFormat="1" ht="33" customHeight="1">
      <c r="A250" s="35"/>
      <c r="B250" s="36"/>
      <c r="C250" s="193" t="s">
        <v>445</v>
      </c>
      <c r="D250" s="193" t="s">
        <v>162</v>
      </c>
      <c r="E250" s="194" t="s">
        <v>192</v>
      </c>
      <c r="F250" s="195" t="s">
        <v>1203</v>
      </c>
      <c r="G250" s="196" t="s">
        <v>176</v>
      </c>
      <c r="H250" s="197">
        <v>21.123999999999999</v>
      </c>
      <c r="I250" s="198"/>
      <c r="J250" s="199">
        <f>ROUND(I250*H250,2)</f>
        <v>0</v>
      </c>
      <c r="K250" s="200"/>
      <c r="L250" s="40"/>
      <c r="M250" s="201" t="s">
        <v>1</v>
      </c>
      <c r="N250" s="202" t="s">
        <v>43</v>
      </c>
      <c r="O250" s="72"/>
      <c r="P250" s="203">
        <f>O250*H250</f>
        <v>0</v>
      </c>
      <c r="Q250" s="203">
        <v>0</v>
      </c>
      <c r="R250" s="203">
        <f>Q250*H250</f>
        <v>0</v>
      </c>
      <c r="S250" s="203">
        <v>0</v>
      </c>
      <c r="T250" s="204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05" t="s">
        <v>166</v>
      </c>
      <c r="AT250" s="205" t="s">
        <v>162</v>
      </c>
      <c r="AU250" s="205" t="s">
        <v>88</v>
      </c>
      <c r="AY250" s="18" t="s">
        <v>159</v>
      </c>
      <c r="BE250" s="206">
        <f>IF(N250="základní",J250,0)</f>
        <v>0</v>
      </c>
      <c r="BF250" s="206">
        <f>IF(N250="snížená",J250,0)</f>
        <v>0</v>
      </c>
      <c r="BG250" s="206">
        <f>IF(N250="zákl. přenesená",J250,0)</f>
        <v>0</v>
      </c>
      <c r="BH250" s="206">
        <f>IF(N250="sníž. přenesená",J250,0)</f>
        <v>0</v>
      </c>
      <c r="BI250" s="206">
        <f>IF(N250="nulová",J250,0)</f>
        <v>0</v>
      </c>
      <c r="BJ250" s="18" t="s">
        <v>86</v>
      </c>
      <c r="BK250" s="206">
        <f>ROUND(I250*H250,2)</f>
        <v>0</v>
      </c>
      <c r="BL250" s="18" t="s">
        <v>166</v>
      </c>
      <c r="BM250" s="205" t="s">
        <v>2545</v>
      </c>
    </row>
    <row r="251" spans="1:65" s="2" customFormat="1" ht="44.25" customHeight="1">
      <c r="A251" s="35"/>
      <c r="B251" s="36"/>
      <c r="C251" s="193" t="s">
        <v>451</v>
      </c>
      <c r="D251" s="193" t="s">
        <v>162</v>
      </c>
      <c r="E251" s="194" t="s">
        <v>196</v>
      </c>
      <c r="F251" s="195" t="s">
        <v>1205</v>
      </c>
      <c r="G251" s="196" t="s">
        <v>176</v>
      </c>
      <c r="H251" s="197">
        <v>401.35599999999999</v>
      </c>
      <c r="I251" s="198"/>
      <c r="J251" s="199">
        <f>ROUND(I251*H251,2)</f>
        <v>0</v>
      </c>
      <c r="K251" s="200"/>
      <c r="L251" s="40"/>
      <c r="M251" s="201" t="s">
        <v>1</v>
      </c>
      <c r="N251" s="202" t="s">
        <v>43</v>
      </c>
      <c r="O251" s="72"/>
      <c r="P251" s="203">
        <f>O251*H251</f>
        <v>0</v>
      </c>
      <c r="Q251" s="203">
        <v>0</v>
      </c>
      <c r="R251" s="203">
        <f>Q251*H251</f>
        <v>0</v>
      </c>
      <c r="S251" s="203">
        <v>0</v>
      </c>
      <c r="T251" s="204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05" t="s">
        <v>166</v>
      </c>
      <c r="AT251" s="205" t="s">
        <v>162</v>
      </c>
      <c r="AU251" s="205" t="s">
        <v>88</v>
      </c>
      <c r="AY251" s="18" t="s">
        <v>159</v>
      </c>
      <c r="BE251" s="206">
        <f>IF(N251="základní",J251,0)</f>
        <v>0</v>
      </c>
      <c r="BF251" s="206">
        <f>IF(N251="snížená",J251,0)</f>
        <v>0</v>
      </c>
      <c r="BG251" s="206">
        <f>IF(N251="zákl. přenesená",J251,0)</f>
        <v>0</v>
      </c>
      <c r="BH251" s="206">
        <f>IF(N251="sníž. přenesená",J251,0)</f>
        <v>0</v>
      </c>
      <c r="BI251" s="206">
        <f>IF(N251="nulová",J251,0)</f>
        <v>0</v>
      </c>
      <c r="BJ251" s="18" t="s">
        <v>86</v>
      </c>
      <c r="BK251" s="206">
        <f>ROUND(I251*H251,2)</f>
        <v>0</v>
      </c>
      <c r="BL251" s="18" t="s">
        <v>166</v>
      </c>
      <c r="BM251" s="205" t="s">
        <v>2546</v>
      </c>
    </row>
    <row r="252" spans="1:65" s="13" customFormat="1" ht="11.25">
      <c r="B252" s="207"/>
      <c r="C252" s="208"/>
      <c r="D252" s="209" t="s">
        <v>182</v>
      </c>
      <c r="E252" s="210" t="s">
        <v>1</v>
      </c>
      <c r="F252" s="211" t="s">
        <v>2547</v>
      </c>
      <c r="G252" s="208"/>
      <c r="H252" s="212">
        <v>401.35599999999999</v>
      </c>
      <c r="I252" s="213"/>
      <c r="J252" s="208"/>
      <c r="K252" s="208"/>
      <c r="L252" s="214"/>
      <c r="M252" s="215"/>
      <c r="N252" s="216"/>
      <c r="O252" s="216"/>
      <c r="P252" s="216"/>
      <c r="Q252" s="216"/>
      <c r="R252" s="216"/>
      <c r="S252" s="216"/>
      <c r="T252" s="217"/>
      <c r="AT252" s="218" t="s">
        <v>182</v>
      </c>
      <c r="AU252" s="218" t="s">
        <v>88</v>
      </c>
      <c r="AV252" s="13" t="s">
        <v>88</v>
      </c>
      <c r="AW252" s="13" t="s">
        <v>34</v>
      </c>
      <c r="AX252" s="13" t="s">
        <v>86</v>
      </c>
      <c r="AY252" s="218" t="s">
        <v>159</v>
      </c>
    </row>
    <row r="253" spans="1:65" s="2" customFormat="1" ht="55.5" customHeight="1">
      <c r="A253" s="35"/>
      <c r="B253" s="36"/>
      <c r="C253" s="193" t="s">
        <v>455</v>
      </c>
      <c r="D253" s="193" t="s">
        <v>162</v>
      </c>
      <c r="E253" s="194" t="s">
        <v>1552</v>
      </c>
      <c r="F253" s="195" t="s">
        <v>1553</v>
      </c>
      <c r="G253" s="196" t="s">
        <v>176</v>
      </c>
      <c r="H253" s="197">
        <v>21.123999999999999</v>
      </c>
      <c r="I253" s="198"/>
      <c r="J253" s="199">
        <f>ROUND(I253*H253,2)</f>
        <v>0</v>
      </c>
      <c r="K253" s="200"/>
      <c r="L253" s="40"/>
      <c r="M253" s="201" t="s">
        <v>1</v>
      </c>
      <c r="N253" s="202" t="s">
        <v>43</v>
      </c>
      <c r="O253" s="72"/>
      <c r="P253" s="203">
        <f>O253*H253</f>
        <v>0</v>
      </c>
      <c r="Q253" s="203">
        <v>0</v>
      </c>
      <c r="R253" s="203">
        <f>Q253*H253</f>
        <v>0</v>
      </c>
      <c r="S253" s="203">
        <v>0</v>
      </c>
      <c r="T253" s="204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05" t="s">
        <v>166</v>
      </c>
      <c r="AT253" s="205" t="s">
        <v>162</v>
      </c>
      <c r="AU253" s="205" t="s">
        <v>88</v>
      </c>
      <c r="AY253" s="18" t="s">
        <v>159</v>
      </c>
      <c r="BE253" s="206">
        <f>IF(N253="základní",J253,0)</f>
        <v>0</v>
      </c>
      <c r="BF253" s="206">
        <f>IF(N253="snížená",J253,0)</f>
        <v>0</v>
      </c>
      <c r="BG253" s="206">
        <f>IF(N253="zákl. přenesená",J253,0)</f>
        <v>0</v>
      </c>
      <c r="BH253" s="206">
        <f>IF(N253="sníž. přenesená",J253,0)</f>
        <v>0</v>
      </c>
      <c r="BI253" s="206">
        <f>IF(N253="nulová",J253,0)</f>
        <v>0</v>
      </c>
      <c r="BJ253" s="18" t="s">
        <v>86</v>
      </c>
      <c r="BK253" s="206">
        <f>ROUND(I253*H253,2)</f>
        <v>0</v>
      </c>
      <c r="BL253" s="18" t="s">
        <v>166</v>
      </c>
      <c r="BM253" s="205" t="s">
        <v>2548</v>
      </c>
    </row>
    <row r="254" spans="1:65" s="12" customFormat="1" ht="25.9" customHeight="1">
      <c r="B254" s="177"/>
      <c r="C254" s="178"/>
      <c r="D254" s="179" t="s">
        <v>77</v>
      </c>
      <c r="E254" s="180" t="s">
        <v>2549</v>
      </c>
      <c r="F254" s="180" t="s">
        <v>2550</v>
      </c>
      <c r="G254" s="178"/>
      <c r="H254" s="178"/>
      <c r="I254" s="181"/>
      <c r="J254" s="182">
        <f>BK254</f>
        <v>0</v>
      </c>
      <c r="K254" s="178"/>
      <c r="L254" s="183"/>
      <c r="M254" s="184"/>
      <c r="N254" s="185"/>
      <c r="O254" s="185"/>
      <c r="P254" s="186">
        <f>P255</f>
        <v>0</v>
      </c>
      <c r="Q254" s="185"/>
      <c r="R254" s="186">
        <f>R255</f>
        <v>0</v>
      </c>
      <c r="S254" s="185"/>
      <c r="T254" s="187">
        <f>T255</f>
        <v>0</v>
      </c>
      <c r="AR254" s="188" t="s">
        <v>86</v>
      </c>
      <c r="AT254" s="189" t="s">
        <v>77</v>
      </c>
      <c r="AU254" s="189" t="s">
        <v>78</v>
      </c>
      <c r="AY254" s="188" t="s">
        <v>159</v>
      </c>
      <c r="BK254" s="190">
        <f>BK255</f>
        <v>0</v>
      </c>
    </row>
    <row r="255" spans="1:65" s="2" customFormat="1" ht="16.5" customHeight="1">
      <c r="A255" s="35"/>
      <c r="B255" s="36"/>
      <c r="C255" s="193" t="s">
        <v>459</v>
      </c>
      <c r="D255" s="193" t="s">
        <v>162</v>
      </c>
      <c r="E255" s="194" t="s">
        <v>2551</v>
      </c>
      <c r="F255" s="195" t="s">
        <v>2552</v>
      </c>
      <c r="G255" s="196" t="s">
        <v>172</v>
      </c>
      <c r="H255" s="197">
        <v>1</v>
      </c>
      <c r="I255" s="198"/>
      <c r="J255" s="199">
        <f>ROUND(I255*H255,2)</f>
        <v>0</v>
      </c>
      <c r="K255" s="200"/>
      <c r="L255" s="40"/>
      <c r="M255" s="201" t="s">
        <v>1</v>
      </c>
      <c r="N255" s="202" t="s">
        <v>43</v>
      </c>
      <c r="O255" s="72"/>
      <c r="P255" s="203">
        <f>O255*H255</f>
        <v>0</v>
      </c>
      <c r="Q255" s="203">
        <v>0</v>
      </c>
      <c r="R255" s="203">
        <f>Q255*H255</f>
        <v>0</v>
      </c>
      <c r="S255" s="203">
        <v>0</v>
      </c>
      <c r="T255" s="204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05" t="s">
        <v>166</v>
      </c>
      <c r="AT255" s="205" t="s">
        <v>162</v>
      </c>
      <c r="AU255" s="205" t="s">
        <v>86</v>
      </c>
      <c r="AY255" s="18" t="s">
        <v>159</v>
      </c>
      <c r="BE255" s="206">
        <f>IF(N255="základní",J255,0)</f>
        <v>0</v>
      </c>
      <c r="BF255" s="206">
        <f>IF(N255="snížená",J255,0)</f>
        <v>0</v>
      </c>
      <c r="BG255" s="206">
        <f>IF(N255="zákl. přenesená",J255,0)</f>
        <v>0</v>
      </c>
      <c r="BH255" s="206">
        <f>IF(N255="sníž. přenesená",J255,0)</f>
        <v>0</v>
      </c>
      <c r="BI255" s="206">
        <f>IF(N255="nulová",J255,0)</f>
        <v>0</v>
      </c>
      <c r="BJ255" s="18" t="s">
        <v>86</v>
      </c>
      <c r="BK255" s="206">
        <f>ROUND(I255*H255,2)</f>
        <v>0</v>
      </c>
      <c r="BL255" s="18" t="s">
        <v>166</v>
      </c>
      <c r="BM255" s="205" t="s">
        <v>2553</v>
      </c>
    </row>
    <row r="256" spans="1:65" s="12" customFormat="1" ht="25.9" customHeight="1">
      <c r="B256" s="177"/>
      <c r="C256" s="178"/>
      <c r="D256" s="179" t="s">
        <v>77</v>
      </c>
      <c r="E256" s="180" t="s">
        <v>231</v>
      </c>
      <c r="F256" s="180" t="s">
        <v>232</v>
      </c>
      <c r="G256" s="178"/>
      <c r="H256" s="178"/>
      <c r="I256" s="181"/>
      <c r="J256" s="182">
        <f>BK256</f>
        <v>0</v>
      </c>
      <c r="K256" s="178"/>
      <c r="L256" s="183"/>
      <c r="M256" s="184"/>
      <c r="N256" s="185"/>
      <c r="O256" s="185"/>
      <c r="P256" s="186">
        <f>P257+P262+P269</f>
        <v>0</v>
      </c>
      <c r="Q256" s="185"/>
      <c r="R256" s="186">
        <f>R257+R262+R269</f>
        <v>1.4105999999999999E-2</v>
      </c>
      <c r="S256" s="185"/>
      <c r="T256" s="187">
        <f>T257+T262+T269</f>
        <v>0.06</v>
      </c>
      <c r="AR256" s="188" t="s">
        <v>88</v>
      </c>
      <c r="AT256" s="189" t="s">
        <v>77</v>
      </c>
      <c r="AU256" s="189" t="s">
        <v>78</v>
      </c>
      <c r="AY256" s="188" t="s">
        <v>159</v>
      </c>
      <c r="BK256" s="190">
        <f>BK257+BK262+BK269</f>
        <v>0</v>
      </c>
    </row>
    <row r="257" spans="1:65" s="12" customFormat="1" ht="22.9" customHeight="1">
      <c r="B257" s="177"/>
      <c r="C257" s="178"/>
      <c r="D257" s="179" t="s">
        <v>77</v>
      </c>
      <c r="E257" s="191" t="s">
        <v>2554</v>
      </c>
      <c r="F257" s="191" t="s">
        <v>2555</v>
      </c>
      <c r="G257" s="178"/>
      <c r="H257" s="178"/>
      <c r="I257" s="181"/>
      <c r="J257" s="192">
        <f>BK257</f>
        <v>0</v>
      </c>
      <c r="K257" s="178"/>
      <c r="L257" s="183"/>
      <c r="M257" s="184"/>
      <c r="N257" s="185"/>
      <c r="O257" s="185"/>
      <c r="P257" s="186">
        <f>SUM(P258:P261)</f>
        <v>0</v>
      </c>
      <c r="Q257" s="185"/>
      <c r="R257" s="186">
        <f>SUM(R258:R261)</f>
        <v>1.2256E-2</v>
      </c>
      <c r="S257" s="185"/>
      <c r="T257" s="187">
        <f>SUM(T258:T261)</f>
        <v>0</v>
      </c>
      <c r="AR257" s="188" t="s">
        <v>88</v>
      </c>
      <c r="AT257" s="189" t="s">
        <v>77</v>
      </c>
      <c r="AU257" s="189" t="s">
        <v>86</v>
      </c>
      <c r="AY257" s="188" t="s">
        <v>159</v>
      </c>
      <c r="BK257" s="190">
        <f>SUM(BK258:BK261)</f>
        <v>0</v>
      </c>
    </row>
    <row r="258" spans="1:65" s="2" customFormat="1" ht="33" customHeight="1">
      <c r="A258" s="35"/>
      <c r="B258" s="36"/>
      <c r="C258" s="193" t="s">
        <v>464</v>
      </c>
      <c r="D258" s="193" t="s">
        <v>162</v>
      </c>
      <c r="E258" s="194" t="s">
        <v>2556</v>
      </c>
      <c r="F258" s="195" t="s">
        <v>2557</v>
      </c>
      <c r="G258" s="196" t="s">
        <v>269</v>
      </c>
      <c r="H258" s="197">
        <v>76.599999999999994</v>
      </c>
      <c r="I258" s="198"/>
      <c r="J258" s="199">
        <f>ROUND(I258*H258,2)</f>
        <v>0</v>
      </c>
      <c r="K258" s="200"/>
      <c r="L258" s="40"/>
      <c r="M258" s="201" t="s">
        <v>1</v>
      </c>
      <c r="N258" s="202" t="s">
        <v>43</v>
      </c>
      <c r="O258" s="72"/>
      <c r="P258" s="203">
        <f>O258*H258</f>
        <v>0</v>
      </c>
      <c r="Q258" s="203">
        <v>0</v>
      </c>
      <c r="R258" s="203">
        <f>Q258*H258</f>
        <v>0</v>
      </c>
      <c r="S258" s="203">
        <v>0</v>
      </c>
      <c r="T258" s="204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05" t="s">
        <v>238</v>
      </c>
      <c r="AT258" s="205" t="s">
        <v>162</v>
      </c>
      <c r="AU258" s="205" t="s">
        <v>88</v>
      </c>
      <c r="AY258" s="18" t="s">
        <v>159</v>
      </c>
      <c r="BE258" s="206">
        <f>IF(N258="základní",J258,0)</f>
        <v>0</v>
      </c>
      <c r="BF258" s="206">
        <f>IF(N258="snížená",J258,0)</f>
        <v>0</v>
      </c>
      <c r="BG258" s="206">
        <f>IF(N258="zákl. přenesená",J258,0)</f>
        <v>0</v>
      </c>
      <c r="BH258" s="206">
        <f>IF(N258="sníž. přenesená",J258,0)</f>
        <v>0</v>
      </c>
      <c r="BI258" s="206">
        <f>IF(N258="nulová",J258,0)</f>
        <v>0</v>
      </c>
      <c r="BJ258" s="18" t="s">
        <v>86</v>
      </c>
      <c r="BK258" s="206">
        <f>ROUND(I258*H258,2)</f>
        <v>0</v>
      </c>
      <c r="BL258" s="18" t="s">
        <v>238</v>
      </c>
      <c r="BM258" s="205" t="s">
        <v>2558</v>
      </c>
    </row>
    <row r="259" spans="1:65" s="13" customFormat="1" ht="11.25">
      <c r="B259" s="207"/>
      <c r="C259" s="208"/>
      <c r="D259" s="209" t="s">
        <v>182</v>
      </c>
      <c r="E259" s="210" t="s">
        <v>1</v>
      </c>
      <c r="F259" s="211" t="s">
        <v>2559</v>
      </c>
      <c r="G259" s="208"/>
      <c r="H259" s="212">
        <v>76.599999999999994</v>
      </c>
      <c r="I259" s="213"/>
      <c r="J259" s="208"/>
      <c r="K259" s="208"/>
      <c r="L259" s="214"/>
      <c r="M259" s="215"/>
      <c r="N259" s="216"/>
      <c r="O259" s="216"/>
      <c r="P259" s="216"/>
      <c r="Q259" s="216"/>
      <c r="R259" s="216"/>
      <c r="S259" s="216"/>
      <c r="T259" s="217"/>
      <c r="AT259" s="218" t="s">
        <v>182</v>
      </c>
      <c r="AU259" s="218" t="s">
        <v>88</v>
      </c>
      <c r="AV259" s="13" t="s">
        <v>88</v>
      </c>
      <c r="AW259" s="13" t="s">
        <v>34</v>
      </c>
      <c r="AX259" s="13" t="s">
        <v>86</v>
      </c>
      <c r="AY259" s="218" t="s">
        <v>159</v>
      </c>
    </row>
    <row r="260" spans="1:65" s="2" customFormat="1" ht="33" customHeight="1">
      <c r="A260" s="35"/>
      <c r="B260" s="36"/>
      <c r="C260" s="193" t="s">
        <v>470</v>
      </c>
      <c r="D260" s="193" t="s">
        <v>162</v>
      </c>
      <c r="E260" s="194" t="s">
        <v>2560</v>
      </c>
      <c r="F260" s="195" t="s">
        <v>2561</v>
      </c>
      <c r="G260" s="196" t="s">
        <v>249</v>
      </c>
      <c r="H260" s="197">
        <v>76.599999999999994</v>
      </c>
      <c r="I260" s="198"/>
      <c r="J260" s="199">
        <f>ROUND(I260*H260,2)</f>
        <v>0</v>
      </c>
      <c r="K260" s="200"/>
      <c r="L260" s="40"/>
      <c r="M260" s="201" t="s">
        <v>1</v>
      </c>
      <c r="N260" s="202" t="s">
        <v>43</v>
      </c>
      <c r="O260" s="72"/>
      <c r="P260" s="203">
        <f>O260*H260</f>
        <v>0</v>
      </c>
      <c r="Q260" s="203">
        <v>1.6000000000000001E-4</v>
      </c>
      <c r="R260" s="203">
        <f>Q260*H260</f>
        <v>1.2256E-2</v>
      </c>
      <c r="S260" s="203">
        <v>0</v>
      </c>
      <c r="T260" s="204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05" t="s">
        <v>238</v>
      </c>
      <c r="AT260" s="205" t="s">
        <v>162</v>
      </c>
      <c r="AU260" s="205" t="s">
        <v>88</v>
      </c>
      <c r="AY260" s="18" t="s">
        <v>159</v>
      </c>
      <c r="BE260" s="206">
        <f>IF(N260="základní",J260,0)</f>
        <v>0</v>
      </c>
      <c r="BF260" s="206">
        <f>IF(N260="snížená",J260,0)</f>
        <v>0</v>
      </c>
      <c r="BG260" s="206">
        <f>IF(N260="zákl. přenesená",J260,0)</f>
        <v>0</v>
      </c>
      <c r="BH260" s="206">
        <f>IF(N260="sníž. přenesená",J260,0)</f>
        <v>0</v>
      </c>
      <c r="BI260" s="206">
        <f>IF(N260="nulová",J260,0)</f>
        <v>0</v>
      </c>
      <c r="BJ260" s="18" t="s">
        <v>86</v>
      </c>
      <c r="BK260" s="206">
        <f>ROUND(I260*H260,2)</f>
        <v>0</v>
      </c>
      <c r="BL260" s="18" t="s">
        <v>238</v>
      </c>
      <c r="BM260" s="205" t="s">
        <v>2562</v>
      </c>
    </row>
    <row r="261" spans="1:65" s="2" customFormat="1" ht="24.2" customHeight="1">
      <c r="A261" s="35"/>
      <c r="B261" s="36"/>
      <c r="C261" s="193" t="s">
        <v>477</v>
      </c>
      <c r="D261" s="193" t="s">
        <v>162</v>
      </c>
      <c r="E261" s="194" t="s">
        <v>2563</v>
      </c>
      <c r="F261" s="195" t="s">
        <v>2564</v>
      </c>
      <c r="G261" s="196" t="s">
        <v>330</v>
      </c>
      <c r="H261" s="245"/>
      <c r="I261" s="198"/>
      <c r="J261" s="199">
        <f>ROUND(I261*H261,2)</f>
        <v>0</v>
      </c>
      <c r="K261" s="200"/>
      <c r="L261" s="40"/>
      <c r="M261" s="201" t="s">
        <v>1</v>
      </c>
      <c r="N261" s="202" t="s">
        <v>43</v>
      </c>
      <c r="O261" s="72"/>
      <c r="P261" s="203">
        <f>O261*H261</f>
        <v>0</v>
      </c>
      <c r="Q261" s="203">
        <v>0</v>
      </c>
      <c r="R261" s="203">
        <f>Q261*H261</f>
        <v>0</v>
      </c>
      <c r="S261" s="203">
        <v>0</v>
      </c>
      <c r="T261" s="204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05" t="s">
        <v>238</v>
      </c>
      <c r="AT261" s="205" t="s">
        <v>162</v>
      </c>
      <c r="AU261" s="205" t="s">
        <v>88</v>
      </c>
      <c r="AY261" s="18" t="s">
        <v>159</v>
      </c>
      <c r="BE261" s="206">
        <f>IF(N261="základní",J261,0)</f>
        <v>0</v>
      </c>
      <c r="BF261" s="206">
        <f>IF(N261="snížená",J261,0)</f>
        <v>0</v>
      </c>
      <c r="BG261" s="206">
        <f>IF(N261="zákl. přenesená",J261,0)</f>
        <v>0</v>
      </c>
      <c r="BH261" s="206">
        <f>IF(N261="sníž. přenesená",J261,0)</f>
        <v>0</v>
      </c>
      <c r="BI261" s="206">
        <f>IF(N261="nulová",J261,0)</f>
        <v>0</v>
      </c>
      <c r="BJ261" s="18" t="s">
        <v>86</v>
      </c>
      <c r="BK261" s="206">
        <f>ROUND(I261*H261,2)</f>
        <v>0</v>
      </c>
      <c r="BL261" s="18" t="s">
        <v>238</v>
      </c>
      <c r="BM261" s="205" t="s">
        <v>2565</v>
      </c>
    </row>
    <row r="262" spans="1:65" s="12" customFormat="1" ht="22.9" customHeight="1">
      <c r="B262" s="177"/>
      <c r="C262" s="178"/>
      <c r="D262" s="179" t="s">
        <v>77</v>
      </c>
      <c r="E262" s="191" t="s">
        <v>468</v>
      </c>
      <c r="F262" s="191" t="s">
        <v>469</v>
      </c>
      <c r="G262" s="178"/>
      <c r="H262" s="178"/>
      <c r="I262" s="181"/>
      <c r="J262" s="192">
        <f>BK262</f>
        <v>0</v>
      </c>
      <c r="K262" s="178"/>
      <c r="L262" s="183"/>
      <c r="M262" s="184"/>
      <c r="N262" s="185"/>
      <c r="O262" s="185"/>
      <c r="P262" s="186">
        <f>SUM(P263:P268)</f>
        <v>0</v>
      </c>
      <c r="Q262" s="185"/>
      <c r="R262" s="186">
        <f>SUM(R263:R268)</f>
        <v>5.0000000000000002E-5</v>
      </c>
      <c r="S262" s="185"/>
      <c r="T262" s="187">
        <f>SUM(T263:T268)</f>
        <v>0.06</v>
      </c>
      <c r="AR262" s="188" t="s">
        <v>88</v>
      </c>
      <c r="AT262" s="189" t="s">
        <v>77</v>
      </c>
      <c r="AU262" s="189" t="s">
        <v>86</v>
      </c>
      <c r="AY262" s="188" t="s">
        <v>159</v>
      </c>
      <c r="BK262" s="190">
        <f>SUM(BK263:BK268)</f>
        <v>0</v>
      </c>
    </row>
    <row r="263" spans="1:65" s="2" customFormat="1" ht="24.2" customHeight="1">
      <c r="A263" s="35"/>
      <c r="B263" s="36"/>
      <c r="C263" s="193" t="s">
        <v>481</v>
      </c>
      <c r="D263" s="193" t="s">
        <v>162</v>
      </c>
      <c r="E263" s="194" t="s">
        <v>2566</v>
      </c>
      <c r="F263" s="195" t="s">
        <v>2567</v>
      </c>
      <c r="G263" s="196" t="s">
        <v>172</v>
      </c>
      <c r="H263" s="197">
        <v>1</v>
      </c>
      <c r="I263" s="198"/>
      <c r="J263" s="199">
        <f>ROUND(I263*H263,2)</f>
        <v>0</v>
      </c>
      <c r="K263" s="200"/>
      <c r="L263" s="40"/>
      <c r="M263" s="201" t="s">
        <v>1</v>
      </c>
      <c r="N263" s="202" t="s">
        <v>43</v>
      </c>
      <c r="O263" s="72"/>
      <c r="P263" s="203">
        <f>O263*H263</f>
        <v>0</v>
      </c>
      <c r="Q263" s="203">
        <v>5.0000000000000002E-5</v>
      </c>
      <c r="R263" s="203">
        <f>Q263*H263</f>
        <v>5.0000000000000002E-5</v>
      </c>
      <c r="S263" s="203">
        <v>0</v>
      </c>
      <c r="T263" s="204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05" t="s">
        <v>238</v>
      </c>
      <c r="AT263" s="205" t="s">
        <v>162</v>
      </c>
      <c r="AU263" s="205" t="s">
        <v>88</v>
      </c>
      <c r="AY263" s="18" t="s">
        <v>159</v>
      </c>
      <c r="BE263" s="206">
        <f>IF(N263="základní",J263,0)</f>
        <v>0</v>
      </c>
      <c r="BF263" s="206">
        <f>IF(N263="snížená",J263,0)</f>
        <v>0</v>
      </c>
      <c r="BG263" s="206">
        <f>IF(N263="zákl. přenesená",J263,0)</f>
        <v>0</v>
      </c>
      <c r="BH263" s="206">
        <f>IF(N263="sníž. přenesená",J263,0)</f>
        <v>0</v>
      </c>
      <c r="BI263" s="206">
        <f>IF(N263="nulová",J263,0)</f>
        <v>0</v>
      </c>
      <c r="BJ263" s="18" t="s">
        <v>86</v>
      </c>
      <c r="BK263" s="206">
        <f>ROUND(I263*H263,2)</f>
        <v>0</v>
      </c>
      <c r="BL263" s="18" t="s">
        <v>238</v>
      </c>
      <c r="BM263" s="205" t="s">
        <v>2568</v>
      </c>
    </row>
    <row r="264" spans="1:65" s="2" customFormat="1" ht="24.2" customHeight="1">
      <c r="A264" s="35"/>
      <c r="B264" s="36"/>
      <c r="C264" s="193" t="s">
        <v>485</v>
      </c>
      <c r="D264" s="193" t="s">
        <v>162</v>
      </c>
      <c r="E264" s="194" t="s">
        <v>2569</v>
      </c>
      <c r="F264" s="195" t="s">
        <v>2570</v>
      </c>
      <c r="G264" s="196" t="s">
        <v>940</v>
      </c>
      <c r="H264" s="197">
        <v>30</v>
      </c>
      <c r="I264" s="198"/>
      <c r="J264" s="199">
        <f>ROUND(I264*H264,2)</f>
        <v>0</v>
      </c>
      <c r="K264" s="200"/>
      <c r="L264" s="40"/>
      <c r="M264" s="201" t="s">
        <v>1</v>
      </c>
      <c r="N264" s="202" t="s">
        <v>43</v>
      </c>
      <c r="O264" s="72"/>
      <c r="P264" s="203">
        <f>O264*H264</f>
        <v>0</v>
      </c>
      <c r="Q264" s="203">
        <v>0</v>
      </c>
      <c r="R264" s="203">
        <f>Q264*H264</f>
        <v>0</v>
      </c>
      <c r="S264" s="203">
        <v>1E-3</v>
      </c>
      <c r="T264" s="204">
        <f>S264*H264</f>
        <v>0.03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05" t="s">
        <v>238</v>
      </c>
      <c r="AT264" s="205" t="s">
        <v>162</v>
      </c>
      <c r="AU264" s="205" t="s">
        <v>88</v>
      </c>
      <c r="AY264" s="18" t="s">
        <v>159</v>
      </c>
      <c r="BE264" s="206">
        <f>IF(N264="základní",J264,0)</f>
        <v>0</v>
      </c>
      <c r="BF264" s="206">
        <f>IF(N264="snížená",J264,0)</f>
        <v>0</v>
      </c>
      <c r="BG264" s="206">
        <f>IF(N264="zákl. přenesená",J264,0)</f>
        <v>0</v>
      </c>
      <c r="BH264" s="206">
        <f>IF(N264="sníž. přenesená",J264,0)</f>
        <v>0</v>
      </c>
      <c r="BI264" s="206">
        <f>IF(N264="nulová",J264,0)</f>
        <v>0</v>
      </c>
      <c r="BJ264" s="18" t="s">
        <v>86</v>
      </c>
      <c r="BK264" s="206">
        <f>ROUND(I264*H264,2)</f>
        <v>0</v>
      </c>
      <c r="BL264" s="18" t="s">
        <v>238</v>
      </c>
      <c r="BM264" s="205" t="s">
        <v>2571</v>
      </c>
    </row>
    <row r="265" spans="1:65" s="13" customFormat="1" ht="11.25">
      <c r="B265" s="207"/>
      <c r="C265" s="208"/>
      <c r="D265" s="209" t="s">
        <v>182</v>
      </c>
      <c r="E265" s="210" t="s">
        <v>1</v>
      </c>
      <c r="F265" s="211" t="s">
        <v>2572</v>
      </c>
      <c r="G265" s="208"/>
      <c r="H265" s="212">
        <v>30</v>
      </c>
      <c r="I265" s="213"/>
      <c r="J265" s="208"/>
      <c r="K265" s="208"/>
      <c r="L265" s="214"/>
      <c r="M265" s="215"/>
      <c r="N265" s="216"/>
      <c r="O265" s="216"/>
      <c r="P265" s="216"/>
      <c r="Q265" s="216"/>
      <c r="R265" s="216"/>
      <c r="S265" s="216"/>
      <c r="T265" s="217"/>
      <c r="AT265" s="218" t="s">
        <v>182</v>
      </c>
      <c r="AU265" s="218" t="s">
        <v>88</v>
      </c>
      <c r="AV265" s="13" t="s">
        <v>88</v>
      </c>
      <c r="AW265" s="13" t="s">
        <v>34</v>
      </c>
      <c r="AX265" s="13" t="s">
        <v>86</v>
      </c>
      <c r="AY265" s="218" t="s">
        <v>159</v>
      </c>
    </row>
    <row r="266" spans="1:65" s="2" customFormat="1" ht="24.2" customHeight="1">
      <c r="A266" s="35"/>
      <c r="B266" s="36"/>
      <c r="C266" s="193" t="s">
        <v>489</v>
      </c>
      <c r="D266" s="193" t="s">
        <v>162</v>
      </c>
      <c r="E266" s="194" t="s">
        <v>938</v>
      </c>
      <c r="F266" s="195" t="s">
        <v>2573</v>
      </c>
      <c r="G266" s="196" t="s">
        <v>940</v>
      </c>
      <c r="H266" s="197">
        <v>30</v>
      </c>
      <c r="I266" s="198"/>
      <c r="J266" s="199">
        <f>ROUND(I266*H266,2)</f>
        <v>0</v>
      </c>
      <c r="K266" s="200"/>
      <c r="L266" s="40"/>
      <c r="M266" s="201" t="s">
        <v>1</v>
      </c>
      <c r="N266" s="202" t="s">
        <v>43</v>
      </c>
      <c r="O266" s="72"/>
      <c r="P266" s="203">
        <f>O266*H266</f>
        <v>0</v>
      </c>
      <c r="Q266" s="203">
        <v>0</v>
      </c>
      <c r="R266" s="203">
        <f>Q266*H266</f>
        <v>0</v>
      </c>
      <c r="S266" s="203">
        <v>1E-3</v>
      </c>
      <c r="T266" s="204">
        <f>S266*H266</f>
        <v>0.03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05" t="s">
        <v>238</v>
      </c>
      <c r="AT266" s="205" t="s">
        <v>162</v>
      </c>
      <c r="AU266" s="205" t="s">
        <v>88</v>
      </c>
      <c r="AY266" s="18" t="s">
        <v>159</v>
      </c>
      <c r="BE266" s="206">
        <f>IF(N266="základní",J266,0)</f>
        <v>0</v>
      </c>
      <c r="BF266" s="206">
        <f>IF(N266="snížená",J266,0)</f>
        <v>0</v>
      </c>
      <c r="BG266" s="206">
        <f>IF(N266="zákl. přenesená",J266,0)</f>
        <v>0</v>
      </c>
      <c r="BH266" s="206">
        <f>IF(N266="sníž. přenesená",J266,0)</f>
        <v>0</v>
      </c>
      <c r="BI266" s="206">
        <f>IF(N266="nulová",J266,0)</f>
        <v>0</v>
      </c>
      <c r="BJ266" s="18" t="s">
        <v>86</v>
      </c>
      <c r="BK266" s="206">
        <f>ROUND(I266*H266,2)</f>
        <v>0</v>
      </c>
      <c r="BL266" s="18" t="s">
        <v>238</v>
      </c>
      <c r="BM266" s="205" t="s">
        <v>2574</v>
      </c>
    </row>
    <row r="267" spans="1:65" s="13" customFormat="1" ht="11.25">
      <c r="B267" s="207"/>
      <c r="C267" s="208"/>
      <c r="D267" s="209" t="s">
        <v>182</v>
      </c>
      <c r="E267" s="210" t="s">
        <v>1</v>
      </c>
      <c r="F267" s="211" t="s">
        <v>2575</v>
      </c>
      <c r="G267" s="208"/>
      <c r="H267" s="212">
        <v>30</v>
      </c>
      <c r="I267" s="213"/>
      <c r="J267" s="208"/>
      <c r="K267" s="208"/>
      <c r="L267" s="214"/>
      <c r="M267" s="215"/>
      <c r="N267" s="216"/>
      <c r="O267" s="216"/>
      <c r="P267" s="216"/>
      <c r="Q267" s="216"/>
      <c r="R267" s="216"/>
      <c r="S267" s="216"/>
      <c r="T267" s="217"/>
      <c r="AT267" s="218" t="s">
        <v>182</v>
      </c>
      <c r="AU267" s="218" t="s">
        <v>88</v>
      </c>
      <c r="AV267" s="13" t="s">
        <v>88</v>
      </c>
      <c r="AW267" s="13" t="s">
        <v>34</v>
      </c>
      <c r="AX267" s="13" t="s">
        <v>86</v>
      </c>
      <c r="AY267" s="218" t="s">
        <v>159</v>
      </c>
    </row>
    <row r="268" spans="1:65" s="2" customFormat="1" ht="44.25" customHeight="1">
      <c r="A268" s="35"/>
      <c r="B268" s="36"/>
      <c r="C268" s="193" t="s">
        <v>493</v>
      </c>
      <c r="D268" s="193" t="s">
        <v>162</v>
      </c>
      <c r="E268" s="194" t="s">
        <v>943</v>
      </c>
      <c r="F268" s="195" t="s">
        <v>944</v>
      </c>
      <c r="G268" s="196" t="s">
        <v>330</v>
      </c>
      <c r="H268" s="245"/>
      <c r="I268" s="198"/>
      <c r="J268" s="199">
        <f>ROUND(I268*H268,2)</f>
        <v>0</v>
      </c>
      <c r="K268" s="200"/>
      <c r="L268" s="40"/>
      <c r="M268" s="201" t="s">
        <v>1</v>
      </c>
      <c r="N268" s="202" t="s">
        <v>43</v>
      </c>
      <c r="O268" s="72"/>
      <c r="P268" s="203">
        <f>O268*H268</f>
        <v>0</v>
      </c>
      <c r="Q268" s="203">
        <v>0</v>
      </c>
      <c r="R268" s="203">
        <f>Q268*H268</f>
        <v>0</v>
      </c>
      <c r="S268" s="203">
        <v>0</v>
      </c>
      <c r="T268" s="204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05" t="s">
        <v>238</v>
      </c>
      <c r="AT268" s="205" t="s">
        <v>162</v>
      </c>
      <c r="AU268" s="205" t="s">
        <v>88</v>
      </c>
      <c r="AY268" s="18" t="s">
        <v>159</v>
      </c>
      <c r="BE268" s="206">
        <f>IF(N268="základní",J268,0)</f>
        <v>0</v>
      </c>
      <c r="BF268" s="206">
        <f>IF(N268="snížená",J268,0)</f>
        <v>0</v>
      </c>
      <c r="BG268" s="206">
        <f>IF(N268="zákl. přenesená",J268,0)</f>
        <v>0</v>
      </c>
      <c r="BH268" s="206">
        <f>IF(N268="sníž. přenesená",J268,0)</f>
        <v>0</v>
      </c>
      <c r="BI268" s="206">
        <f>IF(N268="nulová",J268,0)</f>
        <v>0</v>
      </c>
      <c r="BJ268" s="18" t="s">
        <v>86</v>
      </c>
      <c r="BK268" s="206">
        <f>ROUND(I268*H268,2)</f>
        <v>0</v>
      </c>
      <c r="BL268" s="18" t="s">
        <v>238</v>
      </c>
      <c r="BM268" s="205" t="s">
        <v>2576</v>
      </c>
    </row>
    <row r="269" spans="1:65" s="12" customFormat="1" ht="22.9" customHeight="1">
      <c r="B269" s="177"/>
      <c r="C269" s="178"/>
      <c r="D269" s="179" t="s">
        <v>77</v>
      </c>
      <c r="E269" s="191" t="s">
        <v>475</v>
      </c>
      <c r="F269" s="191" t="s">
        <v>946</v>
      </c>
      <c r="G269" s="178"/>
      <c r="H269" s="178"/>
      <c r="I269" s="181"/>
      <c r="J269" s="192">
        <f>BK269</f>
        <v>0</v>
      </c>
      <c r="K269" s="178"/>
      <c r="L269" s="183"/>
      <c r="M269" s="184"/>
      <c r="N269" s="185"/>
      <c r="O269" s="185"/>
      <c r="P269" s="186">
        <f>SUM(P270:P273)</f>
        <v>0</v>
      </c>
      <c r="Q269" s="185"/>
      <c r="R269" s="186">
        <f>SUM(R270:R273)</f>
        <v>1.8E-3</v>
      </c>
      <c r="S269" s="185"/>
      <c r="T269" s="187">
        <f>SUM(T270:T273)</f>
        <v>0</v>
      </c>
      <c r="AR269" s="188" t="s">
        <v>88</v>
      </c>
      <c r="AT269" s="189" t="s">
        <v>77</v>
      </c>
      <c r="AU269" s="189" t="s">
        <v>86</v>
      </c>
      <c r="AY269" s="188" t="s">
        <v>159</v>
      </c>
      <c r="BK269" s="190">
        <f>SUM(BK270:BK273)</f>
        <v>0</v>
      </c>
    </row>
    <row r="270" spans="1:65" s="2" customFormat="1" ht="24.2" customHeight="1">
      <c r="A270" s="35"/>
      <c r="B270" s="36"/>
      <c r="C270" s="193" t="s">
        <v>499</v>
      </c>
      <c r="D270" s="193" t="s">
        <v>162</v>
      </c>
      <c r="E270" s="194" t="s">
        <v>953</v>
      </c>
      <c r="F270" s="195" t="s">
        <v>954</v>
      </c>
      <c r="G270" s="196" t="s">
        <v>269</v>
      </c>
      <c r="H270" s="197">
        <v>4.5</v>
      </c>
      <c r="I270" s="198"/>
      <c r="J270" s="199">
        <f>ROUND(I270*H270,2)</f>
        <v>0</v>
      </c>
      <c r="K270" s="200"/>
      <c r="L270" s="40"/>
      <c r="M270" s="201" t="s">
        <v>1</v>
      </c>
      <c r="N270" s="202" t="s">
        <v>43</v>
      </c>
      <c r="O270" s="72"/>
      <c r="P270" s="203">
        <f>O270*H270</f>
        <v>0</v>
      </c>
      <c r="Q270" s="203">
        <v>2.0000000000000002E-5</v>
      </c>
      <c r="R270" s="203">
        <f>Q270*H270</f>
        <v>9.0000000000000006E-5</v>
      </c>
      <c r="S270" s="203">
        <v>0</v>
      </c>
      <c r="T270" s="204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05" t="s">
        <v>238</v>
      </c>
      <c r="AT270" s="205" t="s">
        <v>162</v>
      </c>
      <c r="AU270" s="205" t="s">
        <v>88</v>
      </c>
      <c r="AY270" s="18" t="s">
        <v>159</v>
      </c>
      <c r="BE270" s="206">
        <f>IF(N270="základní",J270,0)</f>
        <v>0</v>
      </c>
      <c r="BF270" s="206">
        <f>IF(N270="snížená",J270,0)</f>
        <v>0</v>
      </c>
      <c r="BG270" s="206">
        <f>IF(N270="zákl. přenesená",J270,0)</f>
        <v>0</v>
      </c>
      <c r="BH270" s="206">
        <f>IF(N270="sníž. přenesená",J270,0)</f>
        <v>0</v>
      </c>
      <c r="BI270" s="206">
        <f>IF(N270="nulová",J270,0)</f>
        <v>0</v>
      </c>
      <c r="BJ270" s="18" t="s">
        <v>86</v>
      </c>
      <c r="BK270" s="206">
        <f>ROUND(I270*H270,2)</f>
        <v>0</v>
      </c>
      <c r="BL270" s="18" t="s">
        <v>238</v>
      </c>
      <c r="BM270" s="205" t="s">
        <v>2577</v>
      </c>
    </row>
    <row r="271" spans="1:65" s="2" customFormat="1" ht="24.2" customHeight="1">
      <c r="A271" s="35"/>
      <c r="B271" s="36"/>
      <c r="C271" s="193" t="s">
        <v>772</v>
      </c>
      <c r="D271" s="193" t="s">
        <v>162</v>
      </c>
      <c r="E271" s="194" t="s">
        <v>957</v>
      </c>
      <c r="F271" s="195" t="s">
        <v>958</v>
      </c>
      <c r="G271" s="196" t="s">
        <v>269</v>
      </c>
      <c r="H271" s="197">
        <v>4.5</v>
      </c>
      <c r="I271" s="198"/>
      <c r="J271" s="199">
        <f>ROUND(I271*H271,2)</f>
        <v>0</v>
      </c>
      <c r="K271" s="200"/>
      <c r="L271" s="40"/>
      <c r="M271" s="201" t="s">
        <v>1</v>
      </c>
      <c r="N271" s="202" t="s">
        <v>43</v>
      </c>
      <c r="O271" s="72"/>
      <c r="P271" s="203">
        <f>O271*H271</f>
        <v>0</v>
      </c>
      <c r="Q271" s="203">
        <v>1.3999999999999999E-4</v>
      </c>
      <c r="R271" s="203">
        <f>Q271*H271</f>
        <v>6.2999999999999992E-4</v>
      </c>
      <c r="S271" s="203">
        <v>0</v>
      </c>
      <c r="T271" s="204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05" t="s">
        <v>238</v>
      </c>
      <c r="AT271" s="205" t="s">
        <v>162</v>
      </c>
      <c r="AU271" s="205" t="s">
        <v>88</v>
      </c>
      <c r="AY271" s="18" t="s">
        <v>159</v>
      </c>
      <c r="BE271" s="206">
        <f>IF(N271="základní",J271,0)</f>
        <v>0</v>
      </c>
      <c r="BF271" s="206">
        <f>IF(N271="snížená",J271,0)</f>
        <v>0</v>
      </c>
      <c r="BG271" s="206">
        <f>IF(N271="zákl. přenesená",J271,0)</f>
        <v>0</v>
      </c>
      <c r="BH271" s="206">
        <f>IF(N271="sníž. přenesená",J271,0)</f>
        <v>0</v>
      </c>
      <c r="BI271" s="206">
        <f>IF(N271="nulová",J271,0)</f>
        <v>0</v>
      </c>
      <c r="BJ271" s="18" t="s">
        <v>86</v>
      </c>
      <c r="BK271" s="206">
        <f>ROUND(I271*H271,2)</f>
        <v>0</v>
      </c>
      <c r="BL271" s="18" t="s">
        <v>238</v>
      </c>
      <c r="BM271" s="205" t="s">
        <v>2578</v>
      </c>
    </row>
    <row r="272" spans="1:65" s="2" customFormat="1" ht="24.2" customHeight="1">
      <c r="A272" s="35"/>
      <c r="B272" s="36"/>
      <c r="C272" s="193" t="s">
        <v>780</v>
      </c>
      <c r="D272" s="193" t="s">
        <v>162</v>
      </c>
      <c r="E272" s="194" t="s">
        <v>961</v>
      </c>
      <c r="F272" s="195" t="s">
        <v>962</v>
      </c>
      <c r="G272" s="196" t="s">
        <v>269</v>
      </c>
      <c r="H272" s="197">
        <v>4.5</v>
      </c>
      <c r="I272" s="198"/>
      <c r="J272" s="199">
        <f>ROUND(I272*H272,2)</f>
        <v>0</v>
      </c>
      <c r="K272" s="200"/>
      <c r="L272" s="40"/>
      <c r="M272" s="201" t="s">
        <v>1</v>
      </c>
      <c r="N272" s="202" t="s">
        <v>43</v>
      </c>
      <c r="O272" s="72"/>
      <c r="P272" s="203">
        <f>O272*H272</f>
        <v>0</v>
      </c>
      <c r="Q272" s="203">
        <v>1.2E-4</v>
      </c>
      <c r="R272" s="203">
        <f>Q272*H272</f>
        <v>5.4000000000000001E-4</v>
      </c>
      <c r="S272" s="203">
        <v>0</v>
      </c>
      <c r="T272" s="204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05" t="s">
        <v>238</v>
      </c>
      <c r="AT272" s="205" t="s">
        <v>162</v>
      </c>
      <c r="AU272" s="205" t="s">
        <v>88</v>
      </c>
      <c r="AY272" s="18" t="s">
        <v>159</v>
      </c>
      <c r="BE272" s="206">
        <f>IF(N272="základní",J272,0)</f>
        <v>0</v>
      </c>
      <c r="BF272" s="206">
        <f>IF(N272="snížená",J272,0)</f>
        <v>0</v>
      </c>
      <c r="BG272" s="206">
        <f>IF(N272="zákl. přenesená",J272,0)</f>
        <v>0</v>
      </c>
      <c r="BH272" s="206">
        <f>IF(N272="sníž. přenesená",J272,0)</f>
        <v>0</v>
      </c>
      <c r="BI272" s="206">
        <f>IF(N272="nulová",J272,0)</f>
        <v>0</v>
      </c>
      <c r="BJ272" s="18" t="s">
        <v>86</v>
      </c>
      <c r="BK272" s="206">
        <f>ROUND(I272*H272,2)</f>
        <v>0</v>
      </c>
      <c r="BL272" s="18" t="s">
        <v>238</v>
      </c>
      <c r="BM272" s="205" t="s">
        <v>2579</v>
      </c>
    </row>
    <row r="273" spans="1:65" s="2" customFormat="1" ht="24.2" customHeight="1">
      <c r="A273" s="35"/>
      <c r="B273" s="36"/>
      <c r="C273" s="193" t="s">
        <v>783</v>
      </c>
      <c r="D273" s="193" t="s">
        <v>162</v>
      </c>
      <c r="E273" s="194" t="s">
        <v>965</v>
      </c>
      <c r="F273" s="195" t="s">
        <v>966</v>
      </c>
      <c r="G273" s="196" t="s">
        <v>269</v>
      </c>
      <c r="H273" s="197">
        <v>4.5</v>
      </c>
      <c r="I273" s="198"/>
      <c r="J273" s="199">
        <f>ROUND(I273*H273,2)</f>
        <v>0</v>
      </c>
      <c r="K273" s="200"/>
      <c r="L273" s="40"/>
      <c r="M273" s="201" t="s">
        <v>1</v>
      </c>
      <c r="N273" s="202" t="s">
        <v>43</v>
      </c>
      <c r="O273" s="72"/>
      <c r="P273" s="203">
        <f>O273*H273</f>
        <v>0</v>
      </c>
      <c r="Q273" s="203">
        <v>1.2E-4</v>
      </c>
      <c r="R273" s="203">
        <f>Q273*H273</f>
        <v>5.4000000000000001E-4</v>
      </c>
      <c r="S273" s="203">
        <v>0</v>
      </c>
      <c r="T273" s="204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05" t="s">
        <v>238</v>
      </c>
      <c r="AT273" s="205" t="s">
        <v>162</v>
      </c>
      <c r="AU273" s="205" t="s">
        <v>88</v>
      </c>
      <c r="AY273" s="18" t="s">
        <v>159</v>
      </c>
      <c r="BE273" s="206">
        <f>IF(N273="základní",J273,0)</f>
        <v>0</v>
      </c>
      <c r="BF273" s="206">
        <f>IF(N273="snížená",J273,0)</f>
        <v>0</v>
      </c>
      <c r="BG273" s="206">
        <f>IF(N273="zákl. přenesená",J273,0)</f>
        <v>0</v>
      </c>
      <c r="BH273" s="206">
        <f>IF(N273="sníž. přenesená",J273,0)</f>
        <v>0</v>
      </c>
      <c r="BI273" s="206">
        <f>IF(N273="nulová",J273,0)</f>
        <v>0</v>
      </c>
      <c r="BJ273" s="18" t="s">
        <v>86</v>
      </c>
      <c r="BK273" s="206">
        <f>ROUND(I273*H273,2)</f>
        <v>0</v>
      </c>
      <c r="BL273" s="18" t="s">
        <v>238</v>
      </c>
      <c r="BM273" s="205" t="s">
        <v>2580</v>
      </c>
    </row>
    <row r="274" spans="1:65" s="12" customFormat="1" ht="25.9" customHeight="1">
      <c r="B274" s="177"/>
      <c r="C274" s="178"/>
      <c r="D274" s="179" t="s">
        <v>77</v>
      </c>
      <c r="E274" s="180" t="s">
        <v>240</v>
      </c>
      <c r="F274" s="180" t="s">
        <v>2581</v>
      </c>
      <c r="G274" s="178"/>
      <c r="H274" s="178"/>
      <c r="I274" s="181"/>
      <c r="J274" s="182">
        <f>BK274</f>
        <v>0</v>
      </c>
      <c r="K274" s="178"/>
      <c r="L274" s="183"/>
      <c r="M274" s="184"/>
      <c r="N274" s="185"/>
      <c r="O274" s="185"/>
      <c r="P274" s="186">
        <f>P275</f>
        <v>0</v>
      </c>
      <c r="Q274" s="185"/>
      <c r="R274" s="186">
        <f>R275</f>
        <v>1.125E-2</v>
      </c>
      <c r="S274" s="185"/>
      <c r="T274" s="187">
        <f>T275</f>
        <v>0</v>
      </c>
      <c r="AR274" s="188" t="s">
        <v>160</v>
      </c>
      <c r="AT274" s="189" t="s">
        <v>77</v>
      </c>
      <c r="AU274" s="189" t="s">
        <v>78</v>
      </c>
      <c r="AY274" s="188" t="s">
        <v>159</v>
      </c>
      <c r="BK274" s="190">
        <f>BK275</f>
        <v>0</v>
      </c>
    </row>
    <row r="275" spans="1:65" s="12" customFormat="1" ht="22.9" customHeight="1">
      <c r="B275" s="177"/>
      <c r="C275" s="178"/>
      <c r="D275" s="179" t="s">
        <v>77</v>
      </c>
      <c r="E275" s="191" t="s">
        <v>2582</v>
      </c>
      <c r="F275" s="191" t="s">
        <v>2583</v>
      </c>
      <c r="G275" s="178"/>
      <c r="H275" s="178"/>
      <c r="I275" s="181"/>
      <c r="J275" s="192">
        <f>BK275</f>
        <v>0</v>
      </c>
      <c r="K275" s="178"/>
      <c r="L275" s="183"/>
      <c r="M275" s="184"/>
      <c r="N275" s="185"/>
      <c r="O275" s="185"/>
      <c r="P275" s="186">
        <f>SUM(P276:P281)</f>
        <v>0</v>
      </c>
      <c r="Q275" s="185"/>
      <c r="R275" s="186">
        <f>SUM(R276:R281)</f>
        <v>1.125E-2</v>
      </c>
      <c r="S275" s="185"/>
      <c r="T275" s="187">
        <f>SUM(T276:T281)</f>
        <v>0</v>
      </c>
      <c r="AR275" s="188" t="s">
        <v>160</v>
      </c>
      <c r="AT275" s="189" t="s">
        <v>77</v>
      </c>
      <c r="AU275" s="189" t="s">
        <v>86</v>
      </c>
      <c r="AY275" s="188" t="s">
        <v>159</v>
      </c>
      <c r="BK275" s="190">
        <f>SUM(BK276:BK281)</f>
        <v>0</v>
      </c>
    </row>
    <row r="276" spans="1:65" s="2" customFormat="1" ht="37.9" customHeight="1">
      <c r="A276" s="35"/>
      <c r="B276" s="36"/>
      <c r="C276" s="193" t="s">
        <v>791</v>
      </c>
      <c r="D276" s="193" t="s">
        <v>162</v>
      </c>
      <c r="E276" s="194" t="s">
        <v>2584</v>
      </c>
      <c r="F276" s="195" t="s">
        <v>2585</v>
      </c>
      <c r="G276" s="196" t="s">
        <v>249</v>
      </c>
      <c r="H276" s="197">
        <v>15</v>
      </c>
      <c r="I276" s="198"/>
      <c r="J276" s="199">
        <f>ROUND(I276*H276,2)</f>
        <v>0</v>
      </c>
      <c r="K276" s="200"/>
      <c r="L276" s="40"/>
      <c r="M276" s="201" t="s">
        <v>1</v>
      </c>
      <c r="N276" s="202" t="s">
        <v>43</v>
      </c>
      <c r="O276" s="72"/>
      <c r="P276" s="203">
        <f>O276*H276</f>
        <v>0</v>
      </c>
      <c r="Q276" s="203">
        <v>0</v>
      </c>
      <c r="R276" s="203">
        <f>Q276*H276</f>
        <v>0</v>
      </c>
      <c r="S276" s="203">
        <v>0</v>
      </c>
      <c r="T276" s="204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05" t="s">
        <v>499</v>
      </c>
      <c r="AT276" s="205" t="s">
        <v>162</v>
      </c>
      <c r="AU276" s="205" t="s">
        <v>88</v>
      </c>
      <c r="AY276" s="18" t="s">
        <v>159</v>
      </c>
      <c r="BE276" s="206">
        <f>IF(N276="základní",J276,0)</f>
        <v>0</v>
      </c>
      <c r="BF276" s="206">
        <f>IF(N276="snížená",J276,0)</f>
        <v>0</v>
      </c>
      <c r="BG276" s="206">
        <f>IF(N276="zákl. přenesená",J276,0)</f>
        <v>0</v>
      </c>
      <c r="BH276" s="206">
        <f>IF(N276="sníž. přenesená",J276,0)</f>
        <v>0</v>
      </c>
      <c r="BI276" s="206">
        <f>IF(N276="nulová",J276,0)</f>
        <v>0</v>
      </c>
      <c r="BJ276" s="18" t="s">
        <v>86</v>
      </c>
      <c r="BK276" s="206">
        <f>ROUND(I276*H276,2)</f>
        <v>0</v>
      </c>
      <c r="BL276" s="18" t="s">
        <v>499</v>
      </c>
      <c r="BM276" s="205" t="s">
        <v>2586</v>
      </c>
    </row>
    <row r="277" spans="1:65" s="2" customFormat="1" ht="58.5">
      <c r="A277" s="35"/>
      <c r="B277" s="36"/>
      <c r="C277" s="37"/>
      <c r="D277" s="209" t="s">
        <v>204</v>
      </c>
      <c r="E277" s="37"/>
      <c r="F277" s="230" t="s">
        <v>2587</v>
      </c>
      <c r="G277" s="37"/>
      <c r="H277" s="37"/>
      <c r="I277" s="231"/>
      <c r="J277" s="37"/>
      <c r="K277" s="37"/>
      <c r="L277" s="40"/>
      <c r="M277" s="232"/>
      <c r="N277" s="233"/>
      <c r="O277" s="72"/>
      <c r="P277" s="72"/>
      <c r="Q277" s="72"/>
      <c r="R277" s="72"/>
      <c r="S277" s="72"/>
      <c r="T277" s="73"/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T277" s="18" t="s">
        <v>204</v>
      </c>
      <c r="AU277" s="18" t="s">
        <v>88</v>
      </c>
    </row>
    <row r="278" spans="1:65" s="13" customFormat="1" ht="11.25">
      <c r="B278" s="207"/>
      <c r="C278" s="208"/>
      <c r="D278" s="209" t="s">
        <v>182</v>
      </c>
      <c r="E278" s="210" t="s">
        <v>1</v>
      </c>
      <c r="F278" s="211" t="s">
        <v>2588</v>
      </c>
      <c r="G278" s="208"/>
      <c r="H278" s="212">
        <v>15</v>
      </c>
      <c r="I278" s="213"/>
      <c r="J278" s="208"/>
      <c r="K278" s="208"/>
      <c r="L278" s="214"/>
      <c r="M278" s="215"/>
      <c r="N278" s="216"/>
      <c r="O278" s="216"/>
      <c r="P278" s="216"/>
      <c r="Q278" s="216"/>
      <c r="R278" s="216"/>
      <c r="S278" s="216"/>
      <c r="T278" s="217"/>
      <c r="AT278" s="218" t="s">
        <v>182</v>
      </c>
      <c r="AU278" s="218" t="s">
        <v>88</v>
      </c>
      <c r="AV278" s="13" t="s">
        <v>88</v>
      </c>
      <c r="AW278" s="13" t="s">
        <v>34</v>
      </c>
      <c r="AX278" s="13" t="s">
        <v>78</v>
      </c>
      <c r="AY278" s="218" t="s">
        <v>159</v>
      </c>
    </row>
    <row r="279" spans="1:65" s="14" customFormat="1" ht="11.25">
      <c r="B279" s="219"/>
      <c r="C279" s="220"/>
      <c r="D279" s="209" t="s">
        <v>182</v>
      </c>
      <c r="E279" s="221" t="s">
        <v>1</v>
      </c>
      <c r="F279" s="222" t="s">
        <v>184</v>
      </c>
      <c r="G279" s="220"/>
      <c r="H279" s="223">
        <v>15</v>
      </c>
      <c r="I279" s="224"/>
      <c r="J279" s="220"/>
      <c r="K279" s="220"/>
      <c r="L279" s="225"/>
      <c r="M279" s="226"/>
      <c r="N279" s="227"/>
      <c r="O279" s="227"/>
      <c r="P279" s="227"/>
      <c r="Q279" s="227"/>
      <c r="R279" s="227"/>
      <c r="S279" s="227"/>
      <c r="T279" s="228"/>
      <c r="AT279" s="229" t="s">
        <v>182</v>
      </c>
      <c r="AU279" s="229" t="s">
        <v>88</v>
      </c>
      <c r="AV279" s="14" t="s">
        <v>166</v>
      </c>
      <c r="AW279" s="14" t="s">
        <v>34</v>
      </c>
      <c r="AX279" s="14" t="s">
        <v>86</v>
      </c>
      <c r="AY279" s="229" t="s">
        <v>159</v>
      </c>
    </row>
    <row r="280" spans="1:65" s="2" customFormat="1" ht="33" customHeight="1">
      <c r="A280" s="35"/>
      <c r="B280" s="36"/>
      <c r="C280" s="234" t="s">
        <v>796</v>
      </c>
      <c r="D280" s="234" t="s">
        <v>240</v>
      </c>
      <c r="E280" s="235" t="s">
        <v>2589</v>
      </c>
      <c r="F280" s="236" t="s">
        <v>2590</v>
      </c>
      <c r="G280" s="237" t="s">
        <v>249</v>
      </c>
      <c r="H280" s="238">
        <v>15</v>
      </c>
      <c r="I280" s="239"/>
      <c r="J280" s="240">
        <f>ROUND(I280*H280,2)</f>
        <v>0</v>
      </c>
      <c r="K280" s="241"/>
      <c r="L280" s="242"/>
      <c r="M280" s="243" t="s">
        <v>1</v>
      </c>
      <c r="N280" s="244" t="s">
        <v>43</v>
      </c>
      <c r="O280" s="72"/>
      <c r="P280" s="203">
        <f>O280*H280</f>
        <v>0</v>
      </c>
      <c r="Q280" s="203">
        <v>7.5000000000000002E-4</v>
      </c>
      <c r="R280" s="203">
        <f>Q280*H280</f>
        <v>1.125E-2</v>
      </c>
      <c r="S280" s="203">
        <v>0</v>
      </c>
      <c r="T280" s="204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05" t="s">
        <v>2591</v>
      </c>
      <c r="AT280" s="205" t="s">
        <v>240</v>
      </c>
      <c r="AU280" s="205" t="s">
        <v>88</v>
      </c>
      <c r="AY280" s="18" t="s">
        <v>159</v>
      </c>
      <c r="BE280" s="206">
        <f>IF(N280="základní",J280,0)</f>
        <v>0</v>
      </c>
      <c r="BF280" s="206">
        <f>IF(N280="snížená",J280,0)</f>
        <v>0</v>
      </c>
      <c r="BG280" s="206">
        <f>IF(N280="zákl. přenesená",J280,0)</f>
        <v>0</v>
      </c>
      <c r="BH280" s="206">
        <f>IF(N280="sníž. přenesená",J280,0)</f>
        <v>0</v>
      </c>
      <c r="BI280" s="206">
        <f>IF(N280="nulová",J280,0)</f>
        <v>0</v>
      </c>
      <c r="BJ280" s="18" t="s">
        <v>86</v>
      </c>
      <c r="BK280" s="206">
        <f>ROUND(I280*H280,2)</f>
        <v>0</v>
      </c>
      <c r="BL280" s="18" t="s">
        <v>2591</v>
      </c>
      <c r="BM280" s="205" t="s">
        <v>2592</v>
      </c>
    </row>
    <row r="281" spans="1:65" s="13" customFormat="1" ht="22.5">
      <c r="B281" s="207"/>
      <c r="C281" s="208"/>
      <c r="D281" s="209" t="s">
        <v>182</v>
      </c>
      <c r="E281" s="210" t="s">
        <v>1</v>
      </c>
      <c r="F281" s="211" t="s">
        <v>2593</v>
      </c>
      <c r="G281" s="208"/>
      <c r="H281" s="212">
        <v>15</v>
      </c>
      <c r="I281" s="213"/>
      <c r="J281" s="208"/>
      <c r="K281" s="208"/>
      <c r="L281" s="214"/>
      <c r="M281" s="215"/>
      <c r="N281" s="216"/>
      <c r="O281" s="216"/>
      <c r="P281" s="216"/>
      <c r="Q281" s="216"/>
      <c r="R281" s="216"/>
      <c r="S281" s="216"/>
      <c r="T281" s="217"/>
      <c r="AT281" s="218" t="s">
        <v>182</v>
      </c>
      <c r="AU281" s="218" t="s">
        <v>88</v>
      </c>
      <c r="AV281" s="13" t="s">
        <v>88</v>
      </c>
      <c r="AW281" s="13" t="s">
        <v>34</v>
      </c>
      <c r="AX281" s="13" t="s">
        <v>86</v>
      </c>
      <c r="AY281" s="218" t="s">
        <v>159</v>
      </c>
    </row>
    <row r="282" spans="1:65" s="12" customFormat="1" ht="25.9" customHeight="1">
      <c r="B282" s="177"/>
      <c r="C282" s="178"/>
      <c r="D282" s="179" t="s">
        <v>77</v>
      </c>
      <c r="E282" s="180" t="s">
        <v>497</v>
      </c>
      <c r="F282" s="180" t="s">
        <v>2594</v>
      </c>
      <c r="G282" s="178"/>
      <c r="H282" s="178"/>
      <c r="I282" s="181"/>
      <c r="J282" s="182">
        <f>BK282</f>
        <v>0</v>
      </c>
      <c r="K282" s="178"/>
      <c r="L282" s="183"/>
      <c r="M282" s="184"/>
      <c r="N282" s="185"/>
      <c r="O282" s="185"/>
      <c r="P282" s="186">
        <f>P283</f>
        <v>0</v>
      </c>
      <c r="Q282" s="185"/>
      <c r="R282" s="186">
        <f>R283</f>
        <v>0</v>
      </c>
      <c r="S282" s="185"/>
      <c r="T282" s="187">
        <f>T283</f>
        <v>0</v>
      </c>
      <c r="AR282" s="188" t="s">
        <v>166</v>
      </c>
      <c r="AT282" s="189" t="s">
        <v>77</v>
      </c>
      <c r="AU282" s="189" t="s">
        <v>78</v>
      </c>
      <c r="AY282" s="188" t="s">
        <v>159</v>
      </c>
      <c r="BK282" s="190">
        <f>BK283</f>
        <v>0</v>
      </c>
    </row>
    <row r="283" spans="1:65" s="2" customFormat="1" ht="37.9" customHeight="1">
      <c r="A283" s="35"/>
      <c r="B283" s="36"/>
      <c r="C283" s="193" t="s">
        <v>803</v>
      </c>
      <c r="D283" s="193" t="s">
        <v>162</v>
      </c>
      <c r="E283" s="194" t="s">
        <v>2595</v>
      </c>
      <c r="F283" s="195" t="s">
        <v>2596</v>
      </c>
      <c r="G283" s="196" t="s">
        <v>172</v>
      </c>
      <c r="H283" s="197">
        <v>1</v>
      </c>
      <c r="I283" s="198"/>
      <c r="J283" s="199">
        <f>ROUND(I283*H283,2)</f>
        <v>0</v>
      </c>
      <c r="K283" s="200"/>
      <c r="L283" s="40"/>
      <c r="M283" s="271" t="s">
        <v>1</v>
      </c>
      <c r="N283" s="272" t="s">
        <v>43</v>
      </c>
      <c r="O283" s="258"/>
      <c r="P283" s="273">
        <f>O283*H283</f>
        <v>0</v>
      </c>
      <c r="Q283" s="273">
        <v>0</v>
      </c>
      <c r="R283" s="273">
        <f>Q283*H283</f>
        <v>0</v>
      </c>
      <c r="S283" s="273">
        <v>0</v>
      </c>
      <c r="T283" s="274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05" t="s">
        <v>2597</v>
      </c>
      <c r="AT283" s="205" t="s">
        <v>162</v>
      </c>
      <c r="AU283" s="205" t="s">
        <v>86</v>
      </c>
      <c r="AY283" s="18" t="s">
        <v>159</v>
      </c>
      <c r="BE283" s="206">
        <f>IF(N283="základní",J283,0)</f>
        <v>0</v>
      </c>
      <c r="BF283" s="206">
        <f>IF(N283="snížená",J283,0)</f>
        <v>0</v>
      </c>
      <c r="BG283" s="206">
        <f>IF(N283="zákl. přenesená",J283,0)</f>
        <v>0</v>
      </c>
      <c r="BH283" s="206">
        <f>IF(N283="sníž. přenesená",J283,0)</f>
        <v>0</v>
      </c>
      <c r="BI283" s="206">
        <f>IF(N283="nulová",J283,0)</f>
        <v>0</v>
      </c>
      <c r="BJ283" s="18" t="s">
        <v>86</v>
      </c>
      <c r="BK283" s="206">
        <f>ROUND(I283*H283,2)</f>
        <v>0</v>
      </c>
      <c r="BL283" s="18" t="s">
        <v>2597</v>
      </c>
      <c r="BM283" s="205" t="s">
        <v>2598</v>
      </c>
    </row>
    <row r="284" spans="1:65" s="2" customFormat="1" ht="6.95" customHeight="1">
      <c r="A284" s="35"/>
      <c r="B284" s="55"/>
      <c r="C284" s="56"/>
      <c r="D284" s="56"/>
      <c r="E284" s="56"/>
      <c r="F284" s="56"/>
      <c r="G284" s="56"/>
      <c r="H284" s="56"/>
      <c r="I284" s="56"/>
      <c r="J284" s="56"/>
      <c r="K284" s="56"/>
      <c r="L284" s="40"/>
      <c r="M284" s="35"/>
      <c r="O284" s="35"/>
      <c r="P284" s="35"/>
      <c r="Q284" s="35"/>
      <c r="R284" s="35"/>
      <c r="S284" s="35"/>
      <c r="T284" s="35"/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</row>
  </sheetData>
  <sheetProtection algorithmName="SHA-512" hashValue="Dc8HZs/4HL57P2R/35b/x1EYHZ4kV+pjxLDJIDZPBBjhkrr1DiE/vEexEpxgNJBDLO8ABOR/dmSNUjQw6qP4VQ==" saltValue="YEi54y+O79nBMWtqeWFp4uzGdGdKguw7Oyibl00goMOKSxnyGa8uohvtLe5jHLogj7gkAvAmhEE8Y44FLwt31Q==" spinCount="100000" sheet="1" objects="1" scenarios="1" formatColumns="0" formatRows="0" autoFilter="0"/>
  <autoFilter ref="C133:K283"/>
  <mergeCells count="9">
    <mergeCell ref="E87:H87"/>
    <mergeCell ref="E124:H124"/>
    <mergeCell ref="E126:H126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8" fitToHeight="100" orientation="portrait" r:id="rId1"/>
  <headerFooter>
    <oddFooter>&amp;CStrana &amp;P z 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4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8" t="s">
        <v>119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1"/>
      <c r="AT3" s="18" t="s">
        <v>88</v>
      </c>
    </row>
    <row r="4" spans="1:46" s="1" customFormat="1" ht="24.95" customHeight="1">
      <c r="B4" s="21"/>
      <c r="D4" s="118" t="s">
        <v>123</v>
      </c>
      <c r="L4" s="21"/>
      <c r="M4" s="119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20" t="s">
        <v>16</v>
      </c>
      <c r="L6" s="21"/>
    </row>
    <row r="7" spans="1:46" s="1" customFormat="1" ht="16.5" customHeight="1">
      <c r="B7" s="21"/>
      <c r="E7" s="320" t="str">
        <f>'Rekapitulace stavby'!K6</f>
        <v>Praha Zbraslav ON - oprava</v>
      </c>
      <c r="F7" s="321"/>
      <c r="G7" s="321"/>
      <c r="H7" s="321"/>
      <c r="L7" s="21"/>
    </row>
    <row r="8" spans="1:46" s="2" customFormat="1" ht="12" customHeight="1">
      <c r="A8" s="35"/>
      <c r="B8" s="40"/>
      <c r="C8" s="35"/>
      <c r="D8" s="120" t="s">
        <v>124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22" t="s">
        <v>2599</v>
      </c>
      <c r="F9" s="323"/>
      <c r="G9" s="323"/>
      <c r="H9" s="323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20" t="s">
        <v>18</v>
      </c>
      <c r="E11" s="35"/>
      <c r="F11" s="111" t="s">
        <v>1</v>
      </c>
      <c r="G11" s="35"/>
      <c r="H11" s="35"/>
      <c r="I11" s="120" t="s">
        <v>19</v>
      </c>
      <c r="J11" s="111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20" t="s">
        <v>20</v>
      </c>
      <c r="E12" s="35"/>
      <c r="F12" s="111" t="s">
        <v>21</v>
      </c>
      <c r="G12" s="35"/>
      <c r="H12" s="35"/>
      <c r="I12" s="120" t="s">
        <v>22</v>
      </c>
      <c r="J12" s="121" t="str">
        <f>'Rekapitulace stavby'!AN8</f>
        <v>11. 1. 2023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20" t="s">
        <v>24</v>
      </c>
      <c r="E14" s="35"/>
      <c r="F14" s="35"/>
      <c r="G14" s="35"/>
      <c r="H14" s="35"/>
      <c r="I14" s="120" t="s">
        <v>25</v>
      </c>
      <c r="J14" s="111" t="s">
        <v>26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1" t="s">
        <v>27</v>
      </c>
      <c r="F15" s="35"/>
      <c r="G15" s="35"/>
      <c r="H15" s="35"/>
      <c r="I15" s="120" t="s">
        <v>28</v>
      </c>
      <c r="J15" s="111" t="s">
        <v>29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20" t="s">
        <v>30</v>
      </c>
      <c r="E17" s="35"/>
      <c r="F17" s="35"/>
      <c r="G17" s="35"/>
      <c r="H17" s="35"/>
      <c r="I17" s="120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24" t="str">
        <f>'Rekapitulace stavby'!E14</f>
        <v>Vyplň údaj</v>
      </c>
      <c r="F18" s="325"/>
      <c r="G18" s="325"/>
      <c r="H18" s="325"/>
      <c r="I18" s="120" t="s">
        <v>28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20" t="s">
        <v>32</v>
      </c>
      <c r="E20" s="35"/>
      <c r="F20" s="35"/>
      <c r="G20" s="35"/>
      <c r="H20" s="35"/>
      <c r="I20" s="120" t="s">
        <v>25</v>
      </c>
      <c r="J20" s="111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1" t="s">
        <v>33</v>
      </c>
      <c r="F21" s="35"/>
      <c r="G21" s="35"/>
      <c r="H21" s="35"/>
      <c r="I21" s="120" t="s">
        <v>28</v>
      </c>
      <c r="J21" s="111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20" t="s">
        <v>35</v>
      </c>
      <c r="E23" s="35"/>
      <c r="F23" s="35"/>
      <c r="G23" s="35"/>
      <c r="H23" s="35"/>
      <c r="I23" s="120" t="s">
        <v>25</v>
      </c>
      <c r="J23" s="111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1" t="s">
        <v>36</v>
      </c>
      <c r="F24" s="35"/>
      <c r="G24" s="35"/>
      <c r="H24" s="35"/>
      <c r="I24" s="120" t="s">
        <v>28</v>
      </c>
      <c r="J24" s="111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20" t="s">
        <v>37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2"/>
      <c r="B27" s="123"/>
      <c r="C27" s="122"/>
      <c r="D27" s="122"/>
      <c r="E27" s="326" t="s">
        <v>1</v>
      </c>
      <c r="F27" s="326"/>
      <c r="G27" s="326"/>
      <c r="H27" s="32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5"/>
      <c r="E29" s="125"/>
      <c r="F29" s="125"/>
      <c r="G29" s="125"/>
      <c r="H29" s="125"/>
      <c r="I29" s="125"/>
      <c r="J29" s="125"/>
      <c r="K29" s="125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6" t="s">
        <v>38</v>
      </c>
      <c r="E30" s="35"/>
      <c r="F30" s="35"/>
      <c r="G30" s="35"/>
      <c r="H30" s="35"/>
      <c r="I30" s="35"/>
      <c r="J30" s="127">
        <f>ROUND(J124,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5"/>
      <c r="E31" s="125"/>
      <c r="F31" s="125"/>
      <c r="G31" s="125"/>
      <c r="H31" s="125"/>
      <c r="I31" s="125"/>
      <c r="J31" s="125"/>
      <c r="K31" s="125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8" t="s">
        <v>40</v>
      </c>
      <c r="G32" s="35"/>
      <c r="H32" s="35"/>
      <c r="I32" s="128" t="s">
        <v>39</v>
      </c>
      <c r="J32" s="128" t="s">
        <v>41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9" t="s">
        <v>42</v>
      </c>
      <c r="E33" s="120" t="s">
        <v>43</v>
      </c>
      <c r="F33" s="130">
        <f>ROUND((SUM(BE124:BE183)),  2)</f>
        <v>0</v>
      </c>
      <c r="G33" s="35"/>
      <c r="H33" s="35"/>
      <c r="I33" s="131">
        <v>0.21</v>
      </c>
      <c r="J33" s="130">
        <f>ROUND(((SUM(BE124:BE183))*I33),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20" t="s">
        <v>44</v>
      </c>
      <c r="F34" s="130">
        <f>ROUND((SUM(BF124:BF183)),  2)</f>
        <v>0</v>
      </c>
      <c r="G34" s="35"/>
      <c r="H34" s="35"/>
      <c r="I34" s="131">
        <v>0.15</v>
      </c>
      <c r="J34" s="130">
        <f>ROUND(((SUM(BF124:BF183))*I34),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20" t="s">
        <v>45</v>
      </c>
      <c r="F35" s="130">
        <f>ROUND((SUM(BG124:BG183)),  2)</f>
        <v>0</v>
      </c>
      <c r="G35" s="35"/>
      <c r="H35" s="35"/>
      <c r="I35" s="131">
        <v>0.21</v>
      </c>
      <c r="J35" s="130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20" t="s">
        <v>46</v>
      </c>
      <c r="F36" s="130">
        <f>ROUND((SUM(BH124:BH183)),  2)</f>
        <v>0</v>
      </c>
      <c r="G36" s="35"/>
      <c r="H36" s="35"/>
      <c r="I36" s="131">
        <v>0.15</v>
      </c>
      <c r="J36" s="130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0" t="s">
        <v>47</v>
      </c>
      <c r="F37" s="130">
        <f>ROUND((SUM(BI124:BI183)),  2)</f>
        <v>0</v>
      </c>
      <c r="G37" s="35"/>
      <c r="H37" s="35"/>
      <c r="I37" s="131">
        <v>0</v>
      </c>
      <c r="J37" s="130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2"/>
      <c r="D39" s="133" t="s">
        <v>48</v>
      </c>
      <c r="E39" s="134"/>
      <c r="F39" s="134"/>
      <c r="G39" s="135" t="s">
        <v>49</v>
      </c>
      <c r="H39" s="136" t="s">
        <v>50</v>
      </c>
      <c r="I39" s="134"/>
      <c r="J39" s="137">
        <f>SUM(J30:J37)</f>
        <v>0</v>
      </c>
      <c r="K39" s="138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9" t="s">
        <v>51</v>
      </c>
      <c r="E50" s="140"/>
      <c r="F50" s="140"/>
      <c r="G50" s="139" t="s">
        <v>52</v>
      </c>
      <c r="H50" s="140"/>
      <c r="I50" s="140"/>
      <c r="J50" s="140"/>
      <c r="K50" s="140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>
      <c r="A61" s="35"/>
      <c r="B61" s="40"/>
      <c r="C61" s="35"/>
      <c r="D61" s="141" t="s">
        <v>53</v>
      </c>
      <c r="E61" s="142"/>
      <c r="F61" s="143" t="s">
        <v>54</v>
      </c>
      <c r="G61" s="141" t="s">
        <v>53</v>
      </c>
      <c r="H61" s="142"/>
      <c r="I61" s="142"/>
      <c r="J61" s="144" t="s">
        <v>54</v>
      </c>
      <c r="K61" s="142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>
      <c r="A65" s="35"/>
      <c r="B65" s="40"/>
      <c r="C65" s="35"/>
      <c r="D65" s="139" t="s">
        <v>55</v>
      </c>
      <c r="E65" s="145"/>
      <c r="F65" s="145"/>
      <c r="G65" s="139" t="s">
        <v>56</v>
      </c>
      <c r="H65" s="145"/>
      <c r="I65" s="145"/>
      <c r="J65" s="145"/>
      <c r="K65" s="14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>
      <c r="A76" s="35"/>
      <c r="B76" s="40"/>
      <c r="C76" s="35"/>
      <c r="D76" s="141" t="s">
        <v>53</v>
      </c>
      <c r="E76" s="142"/>
      <c r="F76" s="143" t="s">
        <v>54</v>
      </c>
      <c r="G76" s="141" t="s">
        <v>53</v>
      </c>
      <c r="H76" s="142"/>
      <c r="I76" s="142"/>
      <c r="J76" s="144" t="s">
        <v>54</v>
      </c>
      <c r="K76" s="142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126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7" t="str">
        <f>E7</f>
        <v>Praha Zbraslav ON - oprava</v>
      </c>
      <c r="F85" s="328"/>
      <c r="G85" s="328"/>
      <c r="H85" s="328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124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80" t="str">
        <f>E9</f>
        <v>SO.07 - Demolice kůlen</v>
      </c>
      <c r="F87" s="329"/>
      <c r="G87" s="329"/>
      <c r="H87" s="329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>Praha Zbraslav</v>
      </c>
      <c r="G89" s="37"/>
      <c r="H89" s="37"/>
      <c r="I89" s="30" t="s">
        <v>22</v>
      </c>
      <c r="J89" s="67" t="str">
        <f>IF(J12="","",J12)</f>
        <v>11. 1. 2023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>Správa železnic, státní organizace</v>
      </c>
      <c r="G91" s="37"/>
      <c r="H91" s="37"/>
      <c r="I91" s="30" t="s">
        <v>32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30</v>
      </c>
      <c r="D92" s="37"/>
      <c r="E92" s="37"/>
      <c r="F92" s="28" t="str">
        <f>IF(E18="","",E18)</f>
        <v>Vyplň údaj</v>
      </c>
      <c r="G92" s="37"/>
      <c r="H92" s="37"/>
      <c r="I92" s="30" t="s">
        <v>35</v>
      </c>
      <c r="J92" s="33" t="str">
        <f>E24</f>
        <v>L. Malý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0" t="s">
        <v>127</v>
      </c>
      <c r="D94" s="151"/>
      <c r="E94" s="151"/>
      <c r="F94" s="151"/>
      <c r="G94" s="151"/>
      <c r="H94" s="151"/>
      <c r="I94" s="151"/>
      <c r="J94" s="152" t="s">
        <v>128</v>
      </c>
      <c r="K94" s="151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53" t="s">
        <v>129</v>
      </c>
      <c r="D96" s="37"/>
      <c r="E96" s="37"/>
      <c r="F96" s="37"/>
      <c r="G96" s="37"/>
      <c r="H96" s="37"/>
      <c r="I96" s="37"/>
      <c r="J96" s="85">
        <f>J124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130</v>
      </c>
    </row>
    <row r="97" spans="1:31" s="9" customFormat="1" ht="24.95" customHeight="1">
      <c r="B97" s="154"/>
      <c r="C97" s="155"/>
      <c r="D97" s="156" t="s">
        <v>131</v>
      </c>
      <c r="E97" s="157"/>
      <c r="F97" s="157"/>
      <c r="G97" s="157"/>
      <c r="H97" s="157"/>
      <c r="I97" s="157"/>
      <c r="J97" s="158">
        <f>J125</f>
        <v>0</v>
      </c>
      <c r="K97" s="155"/>
      <c r="L97" s="159"/>
    </row>
    <row r="98" spans="1:31" s="10" customFormat="1" ht="19.899999999999999" customHeight="1">
      <c r="B98" s="160"/>
      <c r="C98" s="105"/>
      <c r="D98" s="161" t="s">
        <v>2334</v>
      </c>
      <c r="E98" s="162"/>
      <c r="F98" s="162"/>
      <c r="G98" s="162"/>
      <c r="H98" s="162"/>
      <c r="I98" s="162"/>
      <c r="J98" s="163">
        <f>J126</f>
        <v>0</v>
      </c>
      <c r="K98" s="105"/>
      <c r="L98" s="164"/>
    </row>
    <row r="99" spans="1:31" s="10" customFormat="1" ht="19.899999999999999" customHeight="1">
      <c r="B99" s="160"/>
      <c r="C99" s="105"/>
      <c r="D99" s="161" t="s">
        <v>133</v>
      </c>
      <c r="E99" s="162"/>
      <c r="F99" s="162"/>
      <c r="G99" s="162"/>
      <c r="H99" s="162"/>
      <c r="I99" s="162"/>
      <c r="J99" s="163">
        <f>J147</f>
        <v>0</v>
      </c>
      <c r="K99" s="105"/>
      <c r="L99" s="164"/>
    </row>
    <row r="100" spans="1:31" s="10" customFormat="1" ht="19.899999999999999" customHeight="1">
      <c r="B100" s="160"/>
      <c r="C100" s="105"/>
      <c r="D100" s="161" t="s">
        <v>134</v>
      </c>
      <c r="E100" s="162"/>
      <c r="F100" s="162"/>
      <c r="G100" s="162"/>
      <c r="H100" s="162"/>
      <c r="I100" s="162"/>
      <c r="J100" s="163">
        <f>J160</f>
        <v>0</v>
      </c>
      <c r="K100" s="105"/>
      <c r="L100" s="164"/>
    </row>
    <row r="101" spans="1:31" s="9" customFormat="1" ht="24.95" customHeight="1">
      <c r="B101" s="154"/>
      <c r="C101" s="155"/>
      <c r="D101" s="156" t="s">
        <v>136</v>
      </c>
      <c r="E101" s="157"/>
      <c r="F101" s="157"/>
      <c r="G101" s="157"/>
      <c r="H101" s="157"/>
      <c r="I101" s="157"/>
      <c r="J101" s="158">
        <f>J174</f>
        <v>0</v>
      </c>
      <c r="K101" s="155"/>
      <c r="L101" s="159"/>
    </row>
    <row r="102" spans="1:31" s="10" customFormat="1" ht="19.899999999999999" customHeight="1">
      <c r="B102" s="160"/>
      <c r="C102" s="105"/>
      <c r="D102" s="161" t="s">
        <v>140</v>
      </c>
      <c r="E102" s="162"/>
      <c r="F102" s="162"/>
      <c r="G102" s="162"/>
      <c r="H102" s="162"/>
      <c r="I102" s="162"/>
      <c r="J102" s="163">
        <f>J175</f>
        <v>0</v>
      </c>
      <c r="K102" s="105"/>
      <c r="L102" s="164"/>
    </row>
    <row r="103" spans="1:31" s="9" customFormat="1" ht="24.95" customHeight="1">
      <c r="B103" s="154"/>
      <c r="C103" s="155"/>
      <c r="D103" s="156" t="s">
        <v>2600</v>
      </c>
      <c r="E103" s="157"/>
      <c r="F103" s="157"/>
      <c r="G103" s="157"/>
      <c r="H103" s="157"/>
      <c r="I103" s="157"/>
      <c r="J103" s="158">
        <f>J181</f>
        <v>0</v>
      </c>
      <c r="K103" s="155"/>
      <c r="L103" s="159"/>
    </row>
    <row r="104" spans="1:31" s="10" customFormat="1" ht="19.899999999999999" customHeight="1">
      <c r="B104" s="160"/>
      <c r="C104" s="105"/>
      <c r="D104" s="161" t="s">
        <v>2601</v>
      </c>
      <c r="E104" s="162"/>
      <c r="F104" s="162"/>
      <c r="G104" s="162"/>
      <c r="H104" s="162"/>
      <c r="I104" s="162"/>
      <c r="J104" s="163">
        <f>J182</f>
        <v>0</v>
      </c>
      <c r="K104" s="105"/>
      <c r="L104" s="164"/>
    </row>
    <row r="105" spans="1:31" s="2" customFormat="1" ht="21.75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pans="1:31" s="2" customFormat="1" ht="6.95" customHeight="1">
      <c r="A106" s="35"/>
      <c r="B106" s="55"/>
      <c r="C106" s="56"/>
      <c r="D106" s="56"/>
      <c r="E106" s="56"/>
      <c r="F106" s="56"/>
      <c r="G106" s="56"/>
      <c r="H106" s="56"/>
      <c r="I106" s="56"/>
      <c r="J106" s="56"/>
      <c r="K106" s="56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10" spans="1:31" s="2" customFormat="1" ht="6.95" customHeight="1">
      <c r="A110" s="35"/>
      <c r="B110" s="57"/>
      <c r="C110" s="58"/>
      <c r="D110" s="58"/>
      <c r="E110" s="58"/>
      <c r="F110" s="58"/>
      <c r="G110" s="58"/>
      <c r="H110" s="58"/>
      <c r="I110" s="58"/>
      <c r="J110" s="58"/>
      <c r="K110" s="58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24.95" customHeight="1">
      <c r="A111" s="35"/>
      <c r="B111" s="36"/>
      <c r="C111" s="24" t="s">
        <v>144</v>
      </c>
      <c r="D111" s="37"/>
      <c r="E111" s="37"/>
      <c r="F111" s="37"/>
      <c r="G111" s="37"/>
      <c r="H111" s="37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6.95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2" customHeight="1">
      <c r="A113" s="35"/>
      <c r="B113" s="36"/>
      <c r="C113" s="30" t="s">
        <v>16</v>
      </c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6.5" customHeight="1">
      <c r="A114" s="35"/>
      <c r="B114" s="36"/>
      <c r="C114" s="37"/>
      <c r="D114" s="37"/>
      <c r="E114" s="327" t="str">
        <f>E7</f>
        <v>Praha Zbraslav ON - oprava</v>
      </c>
      <c r="F114" s="328"/>
      <c r="G114" s="328"/>
      <c r="H114" s="328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2" customHeight="1">
      <c r="A115" s="35"/>
      <c r="B115" s="36"/>
      <c r="C115" s="30" t="s">
        <v>124</v>
      </c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6.5" customHeight="1">
      <c r="A116" s="35"/>
      <c r="B116" s="36"/>
      <c r="C116" s="37"/>
      <c r="D116" s="37"/>
      <c r="E116" s="280" t="str">
        <f>E9</f>
        <v>SO.07 - Demolice kůlen</v>
      </c>
      <c r="F116" s="329"/>
      <c r="G116" s="329"/>
      <c r="H116" s="329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6.95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2" customHeight="1">
      <c r="A118" s="35"/>
      <c r="B118" s="36"/>
      <c r="C118" s="30" t="s">
        <v>20</v>
      </c>
      <c r="D118" s="37"/>
      <c r="E118" s="37"/>
      <c r="F118" s="28" t="str">
        <f>F12</f>
        <v>Praha Zbraslav</v>
      </c>
      <c r="G118" s="37"/>
      <c r="H118" s="37"/>
      <c r="I118" s="30" t="s">
        <v>22</v>
      </c>
      <c r="J118" s="67" t="str">
        <f>IF(J12="","",J12)</f>
        <v>11. 1. 2023</v>
      </c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6.95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5.2" customHeight="1">
      <c r="A120" s="35"/>
      <c r="B120" s="36"/>
      <c r="C120" s="30" t="s">
        <v>24</v>
      </c>
      <c r="D120" s="37"/>
      <c r="E120" s="37"/>
      <c r="F120" s="28" t="str">
        <f>E15</f>
        <v>Správa železnic, státní organizace</v>
      </c>
      <c r="G120" s="37"/>
      <c r="H120" s="37"/>
      <c r="I120" s="30" t="s">
        <v>32</v>
      </c>
      <c r="J120" s="33" t="str">
        <f>E21</f>
        <v xml:space="preserve"> </v>
      </c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2" customFormat="1" ht="15.2" customHeight="1">
      <c r="A121" s="35"/>
      <c r="B121" s="36"/>
      <c r="C121" s="30" t="s">
        <v>30</v>
      </c>
      <c r="D121" s="37"/>
      <c r="E121" s="37"/>
      <c r="F121" s="28" t="str">
        <f>IF(E18="","",E18)</f>
        <v>Vyplň údaj</v>
      </c>
      <c r="G121" s="37"/>
      <c r="H121" s="37"/>
      <c r="I121" s="30" t="s">
        <v>35</v>
      </c>
      <c r="J121" s="33" t="str">
        <f>E24</f>
        <v>L. Malý</v>
      </c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5" s="2" customFormat="1" ht="10.35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5" s="11" customFormat="1" ht="29.25" customHeight="1">
      <c r="A123" s="165"/>
      <c r="B123" s="166"/>
      <c r="C123" s="167" t="s">
        <v>145</v>
      </c>
      <c r="D123" s="168" t="s">
        <v>63</v>
      </c>
      <c r="E123" s="168" t="s">
        <v>59</v>
      </c>
      <c r="F123" s="168" t="s">
        <v>60</v>
      </c>
      <c r="G123" s="168" t="s">
        <v>146</v>
      </c>
      <c r="H123" s="168" t="s">
        <v>147</v>
      </c>
      <c r="I123" s="168" t="s">
        <v>148</v>
      </c>
      <c r="J123" s="169" t="s">
        <v>128</v>
      </c>
      <c r="K123" s="170" t="s">
        <v>149</v>
      </c>
      <c r="L123" s="171"/>
      <c r="M123" s="76" t="s">
        <v>1</v>
      </c>
      <c r="N123" s="77" t="s">
        <v>42</v>
      </c>
      <c r="O123" s="77" t="s">
        <v>150</v>
      </c>
      <c r="P123" s="77" t="s">
        <v>151</v>
      </c>
      <c r="Q123" s="77" t="s">
        <v>152</v>
      </c>
      <c r="R123" s="77" t="s">
        <v>153</v>
      </c>
      <c r="S123" s="77" t="s">
        <v>154</v>
      </c>
      <c r="T123" s="78" t="s">
        <v>155</v>
      </c>
      <c r="U123" s="165"/>
      <c r="V123" s="165"/>
      <c r="W123" s="165"/>
      <c r="X123" s="165"/>
      <c r="Y123" s="165"/>
      <c r="Z123" s="165"/>
      <c r="AA123" s="165"/>
      <c r="AB123" s="165"/>
      <c r="AC123" s="165"/>
      <c r="AD123" s="165"/>
      <c r="AE123" s="165"/>
    </row>
    <row r="124" spans="1:65" s="2" customFormat="1" ht="22.9" customHeight="1">
      <c r="A124" s="35"/>
      <c r="B124" s="36"/>
      <c r="C124" s="83" t="s">
        <v>156</v>
      </c>
      <c r="D124" s="37"/>
      <c r="E124" s="37"/>
      <c r="F124" s="37"/>
      <c r="G124" s="37"/>
      <c r="H124" s="37"/>
      <c r="I124" s="37"/>
      <c r="J124" s="172">
        <f>BK124</f>
        <v>0</v>
      </c>
      <c r="K124" s="37"/>
      <c r="L124" s="40"/>
      <c r="M124" s="79"/>
      <c r="N124" s="173"/>
      <c r="O124" s="80"/>
      <c r="P124" s="174">
        <f>P125+P174+P181</f>
        <v>0</v>
      </c>
      <c r="Q124" s="80"/>
      <c r="R124" s="174">
        <f>R125+R174+R181</f>
        <v>2.5819999999999999E-2</v>
      </c>
      <c r="S124" s="80"/>
      <c r="T124" s="175">
        <f>T125+T174+T181</f>
        <v>28.982977500000001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8" t="s">
        <v>77</v>
      </c>
      <c r="AU124" s="18" t="s">
        <v>130</v>
      </c>
      <c r="BK124" s="176">
        <f>BK125+BK174+BK181</f>
        <v>0</v>
      </c>
    </row>
    <row r="125" spans="1:65" s="12" customFormat="1" ht="25.9" customHeight="1">
      <c r="B125" s="177"/>
      <c r="C125" s="178"/>
      <c r="D125" s="179" t="s">
        <v>77</v>
      </c>
      <c r="E125" s="180" t="s">
        <v>157</v>
      </c>
      <c r="F125" s="180" t="s">
        <v>158</v>
      </c>
      <c r="G125" s="178"/>
      <c r="H125" s="178"/>
      <c r="I125" s="181"/>
      <c r="J125" s="182">
        <f>BK125</f>
        <v>0</v>
      </c>
      <c r="K125" s="178"/>
      <c r="L125" s="183"/>
      <c r="M125" s="184"/>
      <c r="N125" s="185"/>
      <c r="O125" s="185"/>
      <c r="P125" s="186">
        <f>P126+P147+P160</f>
        <v>0</v>
      </c>
      <c r="Q125" s="185"/>
      <c r="R125" s="186">
        <f>R126+R147+R160</f>
        <v>6.5249999999999996E-3</v>
      </c>
      <c r="S125" s="185"/>
      <c r="T125" s="187">
        <f>T126+T147+T160</f>
        <v>28.113</v>
      </c>
      <c r="AR125" s="188" t="s">
        <v>86</v>
      </c>
      <c r="AT125" s="189" t="s">
        <v>77</v>
      </c>
      <c r="AU125" s="189" t="s">
        <v>78</v>
      </c>
      <c r="AY125" s="188" t="s">
        <v>159</v>
      </c>
      <c r="BK125" s="190">
        <f>BK126+BK147+BK160</f>
        <v>0</v>
      </c>
    </row>
    <row r="126" spans="1:65" s="12" customFormat="1" ht="22.9" customHeight="1">
      <c r="B126" s="177"/>
      <c r="C126" s="178"/>
      <c r="D126" s="179" t="s">
        <v>77</v>
      </c>
      <c r="E126" s="191" t="s">
        <v>86</v>
      </c>
      <c r="F126" s="191" t="s">
        <v>2343</v>
      </c>
      <c r="G126" s="178"/>
      <c r="H126" s="178"/>
      <c r="I126" s="181"/>
      <c r="J126" s="192">
        <f>BK126</f>
        <v>0</v>
      </c>
      <c r="K126" s="178"/>
      <c r="L126" s="183"/>
      <c r="M126" s="184"/>
      <c r="N126" s="185"/>
      <c r="O126" s="185"/>
      <c r="P126" s="186">
        <f>SUM(P127:P146)</f>
        <v>0</v>
      </c>
      <c r="Q126" s="185"/>
      <c r="R126" s="186">
        <f>SUM(R127:R146)</f>
        <v>0</v>
      </c>
      <c r="S126" s="185"/>
      <c r="T126" s="187">
        <f>SUM(T127:T146)</f>
        <v>0</v>
      </c>
      <c r="AR126" s="188" t="s">
        <v>86</v>
      </c>
      <c r="AT126" s="189" t="s">
        <v>77</v>
      </c>
      <c r="AU126" s="189" t="s">
        <v>86</v>
      </c>
      <c r="AY126" s="188" t="s">
        <v>159</v>
      </c>
      <c r="BK126" s="190">
        <f>SUM(BK127:BK146)</f>
        <v>0</v>
      </c>
    </row>
    <row r="127" spans="1:65" s="2" customFormat="1" ht="33" customHeight="1">
      <c r="A127" s="35"/>
      <c r="B127" s="36"/>
      <c r="C127" s="193" t="s">
        <v>86</v>
      </c>
      <c r="D127" s="193" t="s">
        <v>162</v>
      </c>
      <c r="E127" s="194" t="s">
        <v>2602</v>
      </c>
      <c r="F127" s="195" t="s">
        <v>2603</v>
      </c>
      <c r="G127" s="196" t="s">
        <v>269</v>
      </c>
      <c r="H127" s="197">
        <v>150</v>
      </c>
      <c r="I127" s="198"/>
      <c r="J127" s="199">
        <f>ROUND(I127*H127,2)</f>
        <v>0</v>
      </c>
      <c r="K127" s="200"/>
      <c r="L127" s="40"/>
      <c r="M127" s="201" t="s">
        <v>1</v>
      </c>
      <c r="N127" s="202" t="s">
        <v>43</v>
      </c>
      <c r="O127" s="72"/>
      <c r="P127" s="203">
        <f>O127*H127</f>
        <v>0</v>
      </c>
      <c r="Q127" s="203">
        <v>0</v>
      </c>
      <c r="R127" s="203">
        <f>Q127*H127</f>
        <v>0</v>
      </c>
      <c r="S127" s="203">
        <v>0</v>
      </c>
      <c r="T127" s="204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5" t="s">
        <v>166</v>
      </c>
      <c r="AT127" s="205" t="s">
        <v>162</v>
      </c>
      <c r="AU127" s="205" t="s">
        <v>88</v>
      </c>
      <c r="AY127" s="18" t="s">
        <v>159</v>
      </c>
      <c r="BE127" s="206">
        <f>IF(N127="základní",J127,0)</f>
        <v>0</v>
      </c>
      <c r="BF127" s="206">
        <f>IF(N127="snížená",J127,0)</f>
        <v>0</v>
      </c>
      <c r="BG127" s="206">
        <f>IF(N127="zákl. přenesená",J127,0)</f>
        <v>0</v>
      </c>
      <c r="BH127" s="206">
        <f>IF(N127="sníž. přenesená",J127,0)</f>
        <v>0</v>
      </c>
      <c r="BI127" s="206">
        <f>IF(N127="nulová",J127,0)</f>
        <v>0</v>
      </c>
      <c r="BJ127" s="18" t="s">
        <v>86</v>
      </c>
      <c r="BK127" s="206">
        <f>ROUND(I127*H127,2)</f>
        <v>0</v>
      </c>
      <c r="BL127" s="18" t="s">
        <v>166</v>
      </c>
      <c r="BM127" s="205" t="s">
        <v>2604</v>
      </c>
    </row>
    <row r="128" spans="1:65" s="2" customFormat="1" ht="44.25" customHeight="1">
      <c r="A128" s="35"/>
      <c r="B128" s="36"/>
      <c r="C128" s="193" t="s">
        <v>88</v>
      </c>
      <c r="D128" s="193" t="s">
        <v>162</v>
      </c>
      <c r="E128" s="194" t="s">
        <v>2344</v>
      </c>
      <c r="F128" s="195" t="s">
        <v>2605</v>
      </c>
      <c r="G128" s="196" t="s">
        <v>269</v>
      </c>
      <c r="H128" s="197">
        <v>5</v>
      </c>
      <c r="I128" s="198"/>
      <c r="J128" s="199">
        <f>ROUND(I128*H128,2)</f>
        <v>0</v>
      </c>
      <c r="K128" s="200"/>
      <c r="L128" s="40"/>
      <c r="M128" s="201" t="s">
        <v>1</v>
      </c>
      <c r="N128" s="202" t="s">
        <v>43</v>
      </c>
      <c r="O128" s="72"/>
      <c r="P128" s="203">
        <f>O128*H128</f>
        <v>0</v>
      </c>
      <c r="Q128" s="203">
        <v>0</v>
      </c>
      <c r="R128" s="203">
        <f>Q128*H128</f>
        <v>0</v>
      </c>
      <c r="S128" s="203">
        <v>0</v>
      </c>
      <c r="T128" s="204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05" t="s">
        <v>166</v>
      </c>
      <c r="AT128" s="205" t="s">
        <v>162</v>
      </c>
      <c r="AU128" s="205" t="s">
        <v>88</v>
      </c>
      <c r="AY128" s="18" t="s">
        <v>159</v>
      </c>
      <c r="BE128" s="206">
        <f>IF(N128="základní",J128,0)</f>
        <v>0</v>
      </c>
      <c r="BF128" s="206">
        <f>IF(N128="snížená",J128,0)</f>
        <v>0</v>
      </c>
      <c r="BG128" s="206">
        <f>IF(N128="zákl. přenesená",J128,0)</f>
        <v>0</v>
      </c>
      <c r="BH128" s="206">
        <f>IF(N128="sníž. přenesená",J128,0)</f>
        <v>0</v>
      </c>
      <c r="BI128" s="206">
        <f>IF(N128="nulová",J128,0)</f>
        <v>0</v>
      </c>
      <c r="BJ128" s="18" t="s">
        <v>86</v>
      </c>
      <c r="BK128" s="206">
        <f>ROUND(I128*H128,2)</f>
        <v>0</v>
      </c>
      <c r="BL128" s="18" t="s">
        <v>166</v>
      </c>
      <c r="BM128" s="205" t="s">
        <v>2606</v>
      </c>
    </row>
    <row r="129" spans="1:65" s="2" customFormat="1" ht="24.2" customHeight="1">
      <c r="A129" s="35"/>
      <c r="B129" s="36"/>
      <c r="C129" s="193" t="s">
        <v>160</v>
      </c>
      <c r="D129" s="193" t="s">
        <v>162</v>
      </c>
      <c r="E129" s="194" t="s">
        <v>2607</v>
      </c>
      <c r="F129" s="195" t="s">
        <v>2608</v>
      </c>
      <c r="G129" s="196" t="s">
        <v>269</v>
      </c>
      <c r="H129" s="197">
        <v>5</v>
      </c>
      <c r="I129" s="198"/>
      <c r="J129" s="199">
        <f>ROUND(I129*H129,2)</f>
        <v>0</v>
      </c>
      <c r="K129" s="200"/>
      <c r="L129" s="40"/>
      <c r="M129" s="201" t="s">
        <v>1</v>
      </c>
      <c r="N129" s="202" t="s">
        <v>43</v>
      </c>
      <c r="O129" s="72"/>
      <c r="P129" s="203">
        <f>O129*H129</f>
        <v>0</v>
      </c>
      <c r="Q129" s="203">
        <v>0</v>
      </c>
      <c r="R129" s="203">
        <f>Q129*H129</f>
        <v>0</v>
      </c>
      <c r="S129" s="203">
        <v>0</v>
      </c>
      <c r="T129" s="204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5" t="s">
        <v>166</v>
      </c>
      <c r="AT129" s="205" t="s">
        <v>162</v>
      </c>
      <c r="AU129" s="205" t="s">
        <v>88</v>
      </c>
      <c r="AY129" s="18" t="s">
        <v>159</v>
      </c>
      <c r="BE129" s="206">
        <f>IF(N129="základní",J129,0)</f>
        <v>0</v>
      </c>
      <c r="BF129" s="206">
        <f>IF(N129="snížená",J129,0)</f>
        <v>0</v>
      </c>
      <c r="BG129" s="206">
        <f>IF(N129="zákl. přenesená",J129,0)</f>
        <v>0</v>
      </c>
      <c r="BH129" s="206">
        <f>IF(N129="sníž. přenesená",J129,0)</f>
        <v>0</v>
      </c>
      <c r="BI129" s="206">
        <f>IF(N129="nulová",J129,0)</f>
        <v>0</v>
      </c>
      <c r="BJ129" s="18" t="s">
        <v>86</v>
      </c>
      <c r="BK129" s="206">
        <f>ROUND(I129*H129,2)</f>
        <v>0</v>
      </c>
      <c r="BL129" s="18" t="s">
        <v>166</v>
      </c>
      <c r="BM129" s="205" t="s">
        <v>2609</v>
      </c>
    </row>
    <row r="130" spans="1:65" s="2" customFormat="1" ht="44.25" customHeight="1">
      <c r="A130" s="35"/>
      <c r="B130" s="36"/>
      <c r="C130" s="193" t="s">
        <v>166</v>
      </c>
      <c r="D130" s="193" t="s">
        <v>162</v>
      </c>
      <c r="E130" s="194" t="s">
        <v>2610</v>
      </c>
      <c r="F130" s="195" t="s">
        <v>2611</v>
      </c>
      <c r="G130" s="196" t="s">
        <v>180</v>
      </c>
      <c r="H130" s="197">
        <v>11.4</v>
      </c>
      <c r="I130" s="198"/>
      <c r="J130" s="199">
        <f>ROUND(I130*H130,2)</f>
        <v>0</v>
      </c>
      <c r="K130" s="200"/>
      <c r="L130" s="40"/>
      <c r="M130" s="201" t="s">
        <v>1</v>
      </c>
      <c r="N130" s="202" t="s">
        <v>43</v>
      </c>
      <c r="O130" s="72"/>
      <c r="P130" s="203">
        <f>O130*H130</f>
        <v>0</v>
      </c>
      <c r="Q130" s="203">
        <v>0</v>
      </c>
      <c r="R130" s="203">
        <f>Q130*H130</f>
        <v>0</v>
      </c>
      <c r="S130" s="203">
        <v>0</v>
      </c>
      <c r="T130" s="204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05" t="s">
        <v>166</v>
      </c>
      <c r="AT130" s="205" t="s">
        <v>162</v>
      </c>
      <c r="AU130" s="205" t="s">
        <v>88</v>
      </c>
      <c r="AY130" s="18" t="s">
        <v>159</v>
      </c>
      <c r="BE130" s="206">
        <f>IF(N130="základní",J130,0)</f>
        <v>0</v>
      </c>
      <c r="BF130" s="206">
        <f>IF(N130="snížená",J130,0)</f>
        <v>0</v>
      </c>
      <c r="BG130" s="206">
        <f>IF(N130="zákl. přenesená",J130,0)</f>
        <v>0</v>
      </c>
      <c r="BH130" s="206">
        <f>IF(N130="sníž. přenesená",J130,0)</f>
        <v>0</v>
      </c>
      <c r="BI130" s="206">
        <f>IF(N130="nulová",J130,0)</f>
        <v>0</v>
      </c>
      <c r="BJ130" s="18" t="s">
        <v>86</v>
      </c>
      <c r="BK130" s="206">
        <f>ROUND(I130*H130,2)</f>
        <v>0</v>
      </c>
      <c r="BL130" s="18" t="s">
        <v>166</v>
      </c>
      <c r="BM130" s="205" t="s">
        <v>2612</v>
      </c>
    </row>
    <row r="131" spans="1:65" s="13" customFormat="1" ht="11.25">
      <c r="B131" s="207"/>
      <c r="C131" s="208"/>
      <c r="D131" s="209" t="s">
        <v>182</v>
      </c>
      <c r="E131" s="210" t="s">
        <v>1</v>
      </c>
      <c r="F131" s="211" t="s">
        <v>2613</v>
      </c>
      <c r="G131" s="208"/>
      <c r="H131" s="212">
        <v>6.3</v>
      </c>
      <c r="I131" s="213"/>
      <c r="J131" s="208"/>
      <c r="K131" s="208"/>
      <c r="L131" s="214"/>
      <c r="M131" s="215"/>
      <c r="N131" s="216"/>
      <c r="O131" s="216"/>
      <c r="P131" s="216"/>
      <c r="Q131" s="216"/>
      <c r="R131" s="216"/>
      <c r="S131" s="216"/>
      <c r="T131" s="217"/>
      <c r="AT131" s="218" t="s">
        <v>182</v>
      </c>
      <c r="AU131" s="218" t="s">
        <v>88</v>
      </c>
      <c r="AV131" s="13" t="s">
        <v>88</v>
      </c>
      <c r="AW131" s="13" t="s">
        <v>34</v>
      </c>
      <c r="AX131" s="13" t="s">
        <v>78</v>
      </c>
      <c r="AY131" s="218" t="s">
        <v>159</v>
      </c>
    </row>
    <row r="132" spans="1:65" s="13" customFormat="1" ht="11.25">
      <c r="B132" s="207"/>
      <c r="C132" s="208"/>
      <c r="D132" s="209" t="s">
        <v>182</v>
      </c>
      <c r="E132" s="210" t="s">
        <v>1</v>
      </c>
      <c r="F132" s="211" t="s">
        <v>2614</v>
      </c>
      <c r="G132" s="208"/>
      <c r="H132" s="212">
        <v>4.2</v>
      </c>
      <c r="I132" s="213"/>
      <c r="J132" s="208"/>
      <c r="K132" s="208"/>
      <c r="L132" s="214"/>
      <c r="M132" s="215"/>
      <c r="N132" s="216"/>
      <c r="O132" s="216"/>
      <c r="P132" s="216"/>
      <c r="Q132" s="216"/>
      <c r="R132" s="216"/>
      <c r="S132" s="216"/>
      <c r="T132" s="217"/>
      <c r="AT132" s="218" t="s">
        <v>182</v>
      </c>
      <c r="AU132" s="218" t="s">
        <v>88</v>
      </c>
      <c r="AV132" s="13" t="s">
        <v>88</v>
      </c>
      <c r="AW132" s="13" t="s">
        <v>34</v>
      </c>
      <c r="AX132" s="13" t="s">
        <v>78</v>
      </c>
      <c r="AY132" s="218" t="s">
        <v>159</v>
      </c>
    </row>
    <row r="133" spans="1:65" s="13" customFormat="1" ht="11.25">
      <c r="B133" s="207"/>
      <c r="C133" s="208"/>
      <c r="D133" s="209" t="s">
        <v>182</v>
      </c>
      <c r="E133" s="210" t="s">
        <v>1</v>
      </c>
      <c r="F133" s="211" t="s">
        <v>2615</v>
      </c>
      <c r="G133" s="208"/>
      <c r="H133" s="212">
        <v>0.9</v>
      </c>
      <c r="I133" s="213"/>
      <c r="J133" s="208"/>
      <c r="K133" s="208"/>
      <c r="L133" s="214"/>
      <c r="M133" s="215"/>
      <c r="N133" s="216"/>
      <c r="O133" s="216"/>
      <c r="P133" s="216"/>
      <c r="Q133" s="216"/>
      <c r="R133" s="216"/>
      <c r="S133" s="216"/>
      <c r="T133" s="217"/>
      <c r="AT133" s="218" t="s">
        <v>182</v>
      </c>
      <c r="AU133" s="218" t="s">
        <v>88</v>
      </c>
      <c r="AV133" s="13" t="s">
        <v>88</v>
      </c>
      <c r="AW133" s="13" t="s">
        <v>34</v>
      </c>
      <c r="AX133" s="13" t="s">
        <v>78</v>
      </c>
      <c r="AY133" s="218" t="s">
        <v>159</v>
      </c>
    </row>
    <row r="134" spans="1:65" s="14" customFormat="1" ht="11.25">
      <c r="B134" s="219"/>
      <c r="C134" s="220"/>
      <c r="D134" s="209" t="s">
        <v>182</v>
      </c>
      <c r="E134" s="221" t="s">
        <v>1</v>
      </c>
      <c r="F134" s="222" t="s">
        <v>184</v>
      </c>
      <c r="G134" s="220"/>
      <c r="H134" s="223">
        <v>11.4</v>
      </c>
      <c r="I134" s="224"/>
      <c r="J134" s="220"/>
      <c r="K134" s="220"/>
      <c r="L134" s="225"/>
      <c r="M134" s="226"/>
      <c r="N134" s="227"/>
      <c r="O134" s="227"/>
      <c r="P134" s="227"/>
      <c r="Q134" s="227"/>
      <c r="R134" s="227"/>
      <c r="S134" s="227"/>
      <c r="T134" s="228"/>
      <c r="AT134" s="229" t="s">
        <v>182</v>
      </c>
      <c r="AU134" s="229" t="s">
        <v>88</v>
      </c>
      <c r="AV134" s="14" t="s">
        <v>166</v>
      </c>
      <c r="AW134" s="14" t="s">
        <v>34</v>
      </c>
      <c r="AX134" s="14" t="s">
        <v>86</v>
      </c>
      <c r="AY134" s="229" t="s">
        <v>159</v>
      </c>
    </row>
    <row r="135" spans="1:65" s="2" customFormat="1" ht="62.65" customHeight="1">
      <c r="A135" s="35"/>
      <c r="B135" s="36"/>
      <c r="C135" s="193" t="s">
        <v>187</v>
      </c>
      <c r="D135" s="193" t="s">
        <v>162</v>
      </c>
      <c r="E135" s="194" t="s">
        <v>2616</v>
      </c>
      <c r="F135" s="195" t="s">
        <v>2617</v>
      </c>
      <c r="G135" s="196" t="s">
        <v>180</v>
      </c>
      <c r="H135" s="197">
        <v>11.4</v>
      </c>
      <c r="I135" s="198"/>
      <c r="J135" s="199">
        <f>ROUND(I135*H135,2)</f>
        <v>0</v>
      </c>
      <c r="K135" s="200"/>
      <c r="L135" s="40"/>
      <c r="M135" s="201" t="s">
        <v>1</v>
      </c>
      <c r="N135" s="202" t="s">
        <v>43</v>
      </c>
      <c r="O135" s="72"/>
      <c r="P135" s="203">
        <f>O135*H135</f>
        <v>0</v>
      </c>
      <c r="Q135" s="203">
        <v>0</v>
      </c>
      <c r="R135" s="203">
        <f>Q135*H135</f>
        <v>0</v>
      </c>
      <c r="S135" s="203">
        <v>0</v>
      </c>
      <c r="T135" s="204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5" t="s">
        <v>166</v>
      </c>
      <c r="AT135" s="205" t="s">
        <v>162</v>
      </c>
      <c r="AU135" s="205" t="s">
        <v>88</v>
      </c>
      <c r="AY135" s="18" t="s">
        <v>159</v>
      </c>
      <c r="BE135" s="206">
        <f>IF(N135="základní",J135,0)</f>
        <v>0</v>
      </c>
      <c r="BF135" s="206">
        <f>IF(N135="snížená",J135,0)</f>
        <v>0</v>
      </c>
      <c r="BG135" s="206">
        <f>IF(N135="zákl. přenesená",J135,0)</f>
        <v>0</v>
      </c>
      <c r="BH135" s="206">
        <f>IF(N135="sníž. přenesená",J135,0)</f>
        <v>0</v>
      </c>
      <c r="BI135" s="206">
        <f>IF(N135="nulová",J135,0)</f>
        <v>0</v>
      </c>
      <c r="BJ135" s="18" t="s">
        <v>86</v>
      </c>
      <c r="BK135" s="206">
        <f>ROUND(I135*H135,2)</f>
        <v>0</v>
      </c>
      <c r="BL135" s="18" t="s">
        <v>166</v>
      </c>
      <c r="BM135" s="205" t="s">
        <v>2618</v>
      </c>
    </row>
    <row r="136" spans="1:65" s="2" customFormat="1" ht="66.75" customHeight="1">
      <c r="A136" s="35"/>
      <c r="B136" s="36"/>
      <c r="C136" s="193" t="s">
        <v>191</v>
      </c>
      <c r="D136" s="193" t="s">
        <v>162</v>
      </c>
      <c r="E136" s="194" t="s">
        <v>2619</v>
      </c>
      <c r="F136" s="195" t="s">
        <v>2620</v>
      </c>
      <c r="G136" s="196" t="s">
        <v>180</v>
      </c>
      <c r="H136" s="197">
        <v>114</v>
      </c>
      <c r="I136" s="198"/>
      <c r="J136" s="199">
        <f>ROUND(I136*H136,2)</f>
        <v>0</v>
      </c>
      <c r="K136" s="200"/>
      <c r="L136" s="40"/>
      <c r="M136" s="201" t="s">
        <v>1</v>
      </c>
      <c r="N136" s="202" t="s">
        <v>43</v>
      </c>
      <c r="O136" s="72"/>
      <c r="P136" s="203">
        <f>O136*H136</f>
        <v>0</v>
      </c>
      <c r="Q136" s="203">
        <v>0</v>
      </c>
      <c r="R136" s="203">
        <f>Q136*H136</f>
        <v>0</v>
      </c>
      <c r="S136" s="203">
        <v>0</v>
      </c>
      <c r="T136" s="204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5" t="s">
        <v>166</v>
      </c>
      <c r="AT136" s="205" t="s">
        <v>162</v>
      </c>
      <c r="AU136" s="205" t="s">
        <v>88</v>
      </c>
      <c r="AY136" s="18" t="s">
        <v>159</v>
      </c>
      <c r="BE136" s="206">
        <f>IF(N136="základní",J136,0)</f>
        <v>0</v>
      </c>
      <c r="BF136" s="206">
        <f>IF(N136="snížená",J136,0)</f>
        <v>0</v>
      </c>
      <c r="BG136" s="206">
        <f>IF(N136="zákl. přenesená",J136,0)</f>
        <v>0</v>
      </c>
      <c r="BH136" s="206">
        <f>IF(N136="sníž. přenesená",J136,0)</f>
        <v>0</v>
      </c>
      <c r="BI136" s="206">
        <f>IF(N136="nulová",J136,0)</f>
        <v>0</v>
      </c>
      <c r="BJ136" s="18" t="s">
        <v>86</v>
      </c>
      <c r="BK136" s="206">
        <f>ROUND(I136*H136,2)</f>
        <v>0</v>
      </c>
      <c r="BL136" s="18" t="s">
        <v>166</v>
      </c>
      <c r="BM136" s="205" t="s">
        <v>2621</v>
      </c>
    </row>
    <row r="137" spans="1:65" s="13" customFormat="1" ht="11.25">
      <c r="B137" s="207"/>
      <c r="C137" s="208"/>
      <c r="D137" s="209" t="s">
        <v>182</v>
      </c>
      <c r="E137" s="210" t="s">
        <v>1</v>
      </c>
      <c r="F137" s="211" t="s">
        <v>2622</v>
      </c>
      <c r="G137" s="208"/>
      <c r="H137" s="212">
        <v>114</v>
      </c>
      <c r="I137" s="213"/>
      <c r="J137" s="208"/>
      <c r="K137" s="208"/>
      <c r="L137" s="214"/>
      <c r="M137" s="215"/>
      <c r="N137" s="216"/>
      <c r="O137" s="216"/>
      <c r="P137" s="216"/>
      <c r="Q137" s="216"/>
      <c r="R137" s="216"/>
      <c r="S137" s="216"/>
      <c r="T137" s="217"/>
      <c r="AT137" s="218" t="s">
        <v>182</v>
      </c>
      <c r="AU137" s="218" t="s">
        <v>88</v>
      </c>
      <c r="AV137" s="13" t="s">
        <v>88</v>
      </c>
      <c r="AW137" s="13" t="s">
        <v>34</v>
      </c>
      <c r="AX137" s="13" t="s">
        <v>86</v>
      </c>
      <c r="AY137" s="218" t="s">
        <v>159</v>
      </c>
    </row>
    <row r="138" spans="1:65" s="2" customFormat="1" ht="44.25" customHeight="1">
      <c r="A138" s="35"/>
      <c r="B138" s="36"/>
      <c r="C138" s="193" t="s">
        <v>195</v>
      </c>
      <c r="D138" s="193" t="s">
        <v>162</v>
      </c>
      <c r="E138" s="194" t="s">
        <v>2623</v>
      </c>
      <c r="F138" s="195" t="s">
        <v>2624</v>
      </c>
      <c r="G138" s="196" t="s">
        <v>180</v>
      </c>
      <c r="H138" s="197">
        <v>11.4</v>
      </c>
      <c r="I138" s="198"/>
      <c r="J138" s="199">
        <f>ROUND(I138*H138,2)</f>
        <v>0</v>
      </c>
      <c r="K138" s="200"/>
      <c r="L138" s="40"/>
      <c r="M138" s="201" t="s">
        <v>1</v>
      </c>
      <c r="N138" s="202" t="s">
        <v>43</v>
      </c>
      <c r="O138" s="72"/>
      <c r="P138" s="203">
        <f>O138*H138</f>
        <v>0</v>
      </c>
      <c r="Q138" s="203">
        <v>0</v>
      </c>
      <c r="R138" s="203">
        <f>Q138*H138</f>
        <v>0</v>
      </c>
      <c r="S138" s="203">
        <v>0</v>
      </c>
      <c r="T138" s="204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5" t="s">
        <v>166</v>
      </c>
      <c r="AT138" s="205" t="s">
        <v>162</v>
      </c>
      <c r="AU138" s="205" t="s">
        <v>88</v>
      </c>
      <c r="AY138" s="18" t="s">
        <v>159</v>
      </c>
      <c r="BE138" s="206">
        <f>IF(N138="základní",J138,0)</f>
        <v>0</v>
      </c>
      <c r="BF138" s="206">
        <f>IF(N138="snížená",J138,0)</f>
        <v>0</v>
      </c>
      <c r="BG138" s="206">
        <f>IF(N138="zákl. přenesená",J138,0)</f>
        <v>0</v>
      </c>
      <c r="BH138" s="206">
        <f>IF(N138="sníž. přenesená",J138,0)</f>
        <v>0</v>
      </c>
      <c r="BI138" s="206">
        <f>IF(N138="nulová",J138,0)</f>
        <v>0</v>
      </c>
      <c r="BJ138" s="18" t="s">
        <v>86</v>
      </c>
      <c r="BK138" s="206">
        <f>ROUND(I138*H138,2)</f>
        <v>0</v>
      </c>
      <c r="BL138" s="18" t="s">
        <v>166</v>
      </c>
      <c r="BM138" s="205" t="s">
        <v>2625</v>
      </c>
    </row>
    <row r="139" spans="1:65" s="2" customFormat="1" ht="44.25" customHeight="1">
      <c r="A139" s="35"/>
      <c r="B139" s="36"/>
      <c r="C139" s="193" t="s">
        <v>200</v>
      </c>
      <c r="D139" s="193" t="s">
        <v>162</v>
      </c>
      <c r="E139" s="194" t="s">
        <v>2626</v>
      </c>
      <c r="F139" s="195" t="s">
        <v>2627</v>
      </c>
      <c r="G139" s="196" t="s">
        <v>180</v>
      </c>
      <c r="H139" s="197">
        <v>11.4</v>
      </c>
      <c r="I139" s="198"/>
      <c r="J139" s="199">
        <f>ROUND(I139*H139,2)</f>
        <v>0</v>
      </c>
      <c r="K139" s="200"/>
      <c r="L139" s="40"/>
      <c r="M139" s="201" t="s">
        <v>1</v>
      </c>
      <c r="N139" s="202" t="s">
        <v>43</v>
      </c>
      <c r="O139" s="72"/>
      <c r="P139" s="203">
        <f>O139*H139</f>
        <v>0</v>
      </c>
      <c r="Q139" s="203">
        <v>0</v>
      </c>
      <c r="R139" s="203">
        <f>Q139*H139</f>
        <v>0</v>
      </c>
      <c r="S139" s="203">
        <v>0</v>
      </c>
      <c r="T139" s="204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5" t="s">
        <v>166</v>
      </c>
      <c r="AT139" s="205" t="s">
        <v>162</v>
      </c>
      <c r="AU139" s="205" t="s">
        <v>88</v>
      </c>
      <c r="AY139" s="18" t="s">
        <v>159</v>
      </c>
      <c r="BE139" s="206">
        <f>IF(N139="základní",J139,0)</f>
        <v>0</v>
      </c>
      <c r="BF139" s="206">
        <f>IF(N139="snížená",J139,0)</f>
        <v>0</v>
      </c>
      <c r="BG139" s="206">
        <f>IF(N139="zákl. přenesená",J139,0)</f>
        <v>0</v>
      </c>
      <c r="BH139" s="206">
        <f>IF(N139="sníž. přenesená",J139,0)</f>
        <v>0</v>
      </c>
      <c r="BI139" s="206">
        <f>IF(N139="nulová",J139,0)</f>
        <v>0</v>
      </c>
      <c r="BJ139" s="18" t="s">
        <v>86</v>
      </c>
      <c r="BK139" s="206">
        <f>ROUND(I139*H139,2)</f>
        <v>0</v>
      </c>
      <c r="BL139" s="18" t="s">
        <v>166</v>
      </c>
      <c r="BM139" s="205" t="s">
        <v>2628</v>
      </c>
    </row>
    <row r="140" spans="1:65" s="2" customFormat="1" ht="16.5" customHeight="1">
      <c r="A140" s="35"/>
      <c r="B140" s="36"/>
      <c r="C140" s="234" t="s">
        <v>168</v>
      </c>
      <c r="D140" s="234" t="s">
        <v>240</v>
      </c>
      <c r="E140" s="235" t="s">
        <v>2629</v>
      </c>
      <c r="F140" s="236" t="s">
        <v>2630</v>
      </c>
      <c r="G140" s="237" t="s">
        <v>176</v>
      </c>
      <c r="H140" s="238">
        <v>20.52</v>
      </c>
      <c r="I140" s="239"/>
      <c r="J140" s="240">
        <f>ROUND(I140*H140,2)</f>
        <v>0</v>
      </c>
      <c r="K140" s="241"/>
      <c r="L140" s="242"/>
      <c r="M140" s="243" t="s">
        <v>1</v>
      </c>
      <c r="N140" s="244" t="s">
        <v>43</v>
      </c>
      <c r="O140" s="72"/>
      <c r="P140" s="203">
        <f>O140*H140</f>
        <v>0</v>
      </c>
      <c r="Q140" s="203">
        <v>0</v>
      </c>
      <c r="R140" s="203">
        <f>Q140*H140</f>
        <v>0</v>
      </c>
      <c r="S140" s="203">
        <v>0</v>
      </c>
      <c r="T140" s="204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5" t="s">
        <v>200</v>
      </c>
      <c r="AT140" s="205" t="s">
        <v>240</v>
      </c>
      <c r="AU140" s="205" t="s">
        <v>88</v>
      </c>
      <c r="AY140" s="18" t="s">
        <v>159</v>
      </c>
      <c r="BE140" s="206">
        <f>IF(N140="základní",J140,0)</f>
        <v>0</v>
      </c>
      <c r="BF140" s="206">
        <f>IF(N140="snížená",J140,0)</f>
        <v>0</v>
      </c>
      <c r="BG140" s="206">
        <f>IF(N140="zákl. přenesená",J140,0)</f>
        <v>0</v>
      </c>
      <c r="BH140" s="206">
        <f>IF(N140="sníž. přenesená",J140,0)</f>
        <v>0</v>
      </c>
      <c r="BI140" s="206">
        <f>IF(N140="nulová",J140,0)</f>
        <v>0</v>
      </c>
      <c r="BJ140" s="18" t="s">
        <v>86</v>
      </c>
      <c r="BK140" s="206">
        <f>ROUND(I140*H140,2)</f>
        <v>0</v>
      </c>
      <c r="BL140" s="18" t="s">
        <v>166</v>
      </c>
      <c r="BM140" s="205" t="s">
        <v>2631</v>
      </c>
    </row>
    <row r="141" spans="1:65" s="13" customFormat="1" ht="11.25">
      <c r="B141" s="207"/>
      <c r="C141" s="208"/>
      <c r="D141" s="209" t="s">
        <v>182</v>
      </c>
      <c r="E141" s="210" t="s">
        <v>1</v>
      </c>
      <c r="F141" s="211" t="s">
        <v>2632</v>
      </c>
      <c r="G141" s="208"/>
      <c r="H141" s="212">
        <v>20.52</v>
      </c>
      <c r="I141" s="213"/>
      <c r="J141" s="208"/>
      <c r="K141" s="208"/>
      <c r="L141" s="214"/>
      <c r="M141" s="215"/>
      <c r="N141" s="216"/>
      <c r="O141" s="216"/>
      <c r="P141" s="216"/>
      <c r="Q141" s="216"/>
      <c r="R141" s="216"/>
      <c r="S141" s="216"/>
      <c r="T141" s="217"/>
      <c r="AT141" s="218" t="s">
        <v>182</v>
      </c>
      <c r="AU141" s="218" t="s">
        <v>88</v>
      </c>
      <c r="AV141" s="13" t="s">
        <v>88</v>
      </c>
      <c r="AW141" s="13" t="s">
        <v>34</v>
      </c>
      <c r="AX141" s="13" t="s">
        <v>86</v>
      </c>
      <c r="AY141" s="218" t="s">
        <v>159</v>
      </c>
    </row>
    <row r="142" spans="1:65" s="2" customFormat="1" ht="24.2" customHeight="1">
      <c r="A142" s="35"/>
      <c r="B142" s="36"/>
      <c r="C142" s="193" t="s">
        <v>209</v>
      </c>
      <c r="D142" s="193" t="s">
        <v>162</v>
      </c>
      <c r="E142" s="194" t="s">
        <v>2402</v>
      </c>
      <c r="F142" s="195" t="s">
        <v>2633</v>
      </c>
      <c r="G142" s="196" t="s">
        <v>269</v>
      </c>
      <c r="H142" s="197">
        <v>38</v>
      </c>
      <c r="I142" s="198"/>
      <c r="J142" s="199">
        <f>ROUND(I142*H142,2)</f>
        <v>0</v>
      </c>
      <c r="K142" s="200"/>
      <c r="L142" s="40"/>
      <c r="M142" s="201" t="s">
        <v>1</v>
      </c>
      <c r="N142" s="202" t="s">
        <v>43</v>
      </c>
      <c r="O142" s="72"/>
      <c r="P142" s="203">
        <f>O142*H142</f>
        <v>0</v>
      </c>
      <c r="Q142" s="203">
        <v>0</v>
      </c>
      <c r="R142" s="203">
        <f>Q142*H142</f>
        <v>0</v>
      </c>
      <c r="S142" s="203">
        <v>0</v>
      </c>
      <c r="T142" s="204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5" t="s">
        <v>166</v>
      </c>
      <c r="AT142" s="205" t="s">
        <v>162</v>
      </c>
      <c r="AU142" s="205" t="s">
        <v>88</v>
      </c>
      <c r="AY142" s="18" t="s">
        <v>159</v>
      </c>
      <c r="BE142" s="206">
        <f>IF(N142="základní",J142,0)</f>
        <v>0</v>
      </c>
      <c r="BF142" s="206">
        <f>IF(N142="snížená",J142,0)</f>
        <v>0</v>
      </c>
      <c r="BG142" s="206">
        <f>IF(N142="zákl. přenesená",J142,0)</f>
        <v>0</v>
      </c>
      <c r="BH142" s="206">
        <f>IF(N142="sníž. přenesená",J142,0)</f>
        <v>0</v>
      </c>
      <c r="BI142" s="206">
        <f>IF(N142="nulová",J142,0)</f>
        <v>0</v>
      </c>
      <c r="BJ142" s="18" t="s">
        <v>86</v>
      </c>
      <c r="BK142" s="206">
        <f>ROUND(I142*H142,2)</f>
        <v>0</v>
      </c>
      <c r="BL142" s="18" t="s">
        <v>166</v>
      </c>
      <c r="BM142" s="205" t="s">
        <v>2634</v>
      </c>
    </row>
    <row r="143" spans="1:65" s="13" customFormat="1" ht="11.25">
      <c r="B143" s="207"/>
      <c r="C143" s="208"/>
      <c r="D143" s="209" t="s">
        <v>182</v>
      </c>
      <c r="E143" s="210" t="s">
        <v>1</v>
      </c>
      <c r="F143" s="211" t="s">
        <v>2635</v>
      </c>
      <c r="G143" s="208"/>
      <c r="H143" s="212">
        <v>21</v>
      </c>
      <c r="I143" s="213"/>
      <c r="J143" s="208"/>
      <c r="K143" s="208"/>
      <c r="L143" s="214"/>
      <c r="M143" s="215"/>
      <c r="N143" s="216"/>
      <c r="O143" s="216"/>
      <c r="P143" s="216"/>
      <c r="Q143" s="216"/>
      <c r="R143" s="216"/>
      <c r="S143" s="216"/>
      <c r="T143" s="217"/>
      <c r="AT143" s="218" t="s">
        <v>182</v>
      </c>
      <c r="AU143" s="218" t="s">
        <v>88</v>
      </c>
      <c r="AV143" s="13" t="s">
        <v>88</v>
      </c>
      <c r="AW143" s="13" t="s">
        <v>34</v>
      </c>
      <c r="AX143" s="13" t="s">
        <v>78</v>
      </c>
      <c r="AY143" s="218" t="s">
        <v>159</v>
      </c>
    </row>
    <row r="144" spans="1:65" s="13" customFormat="1" ht="11.25">
      <c r="B144" s="207"/>
      <c r="C144" s="208"/>
      <c r="D144" s="209" t="s">
        <v>182</v>
      </c>
      <c r="E144" s="210" t="s">
        <v>1</v>
      </c>
      <c r="F144" s="211" t="s">
        <v>2636</v>
      </c>
      <c r="G144" s="208"/>
      <c r="H144" s="212">
        <v>14</v>
      </c>
      <c r="I144" s="213"/>
      <c r="J144" s="208"/>
      <c r="K144" s="208"/>
      <c r="L144" s="214"/>
      <c r="M144" s="215"/>
      <c r="N144" s="216"/>
      <c r="O144" s="216"/>
      <c r="P144" s="216"/>
      <c r="Q144" s="216"/>
      <c r="R144" s="216"/>
      <c r="S144" s="216"/>
      <c r="T144" s="217"/>
      <c r="AT144" s="218" t="s">
        <v>182</v>
      </c>
      <c r="AU144" s="218" t="s">
        <v>88</v>
      </c>
      <c r="AV144" s="13" t="s">
        <v>88</v>
      </c>
      <c r="AW144" s="13" t="s">
        <v>34</v>
      </c>
      <c r="AX144" s="13" t="s">
        <v>78</v>
      </c>
      <c r="AY144" s="218" t="s">
        <v>159</v>
      </c>
    </row>
    <row r="145" spans="1:65" s="13" customFormat="1" ht="11.25">
      <c r="B145" s="207"/>
      <c r="C145" s="208"/>
      <c r="D145" s="209" t="s">
        <v>182</v>
      </c>
      <c r="E145" s="210" t="s">
        <v>1</v>
      </c>
      <c r="F145" s="211" t="s">
        <v>1353</v>
      </c>
      <c r="G145" s="208"/>
      <c r="H145" s="212">
        <v>3</v>
      </c>
      <c r="I145" s="213"/>
      <c r="J145" s="208"/>
      <c r="K145" s="208"/>
      <c r="L145" s="214"/>
      <c r="M145" s="215"/>
      <c r="N145" s="216"/>
      <c r="O145" s="216"/>
      <c r="P145" s="216"/>
      <c r="Q145" s="216"/>
      <c r="R145" s="216"/>
      <c r="S145" s="216"/>
      <c r="T145" s="217"/>
      <c r="AT145" s="218" t="s">
        <v>182</v>
      </c>
      <c r="AU145" s="218" t="s">
        <v>88</v>
      </c>
      <c r="AV145" s="13" t="s">
        <v>88</v>
      </c>
      <c r="AW145" s="13" t="s">
        <v>34</v>
      </c>
      <c r="AX145" s="13" t="s">
        <v>78</v>
      </c>
      <c r="AY145" s="218" t="s">
        <v>159</v>
      </c>
    </row>
    <row r="146" spans="1:65" s="14" customFormat="1" ht="11.25">
      <c r="B146" s="219"/>
      <c r="C146" s="220"/>
      <c r="D146" s="209" t="s">
        <v>182</v>
      </c>
      <c r="E146" s="221" t="s">
        <v>1</v>
      </c>
      <c r="F146" s="222" t="s">
        <v>184</v>
      </c>
      <c r="G146" s="220"/>
      <c r="H146" s="223">
        <v>38</v>
      </c>
      <c r="I146" s="224"/>
      <c r="J146" s="220"/>
      <c r="K146" s="220"/>
      <c r="L146" s="225"/>
      <c r="M146" s="226"/>
      <c r="N146" s="227"/>
      <c r="O146" s="227"/>
      <c r="P146" s="227"/>
      <c r="Q146" s="227"/>
      <c r="R146" s="227"/>
      <c r="S146" s="227"/>
      <c r="T146" s="228"/>
      <c r="AT146" s="229" t="s">
        <v>182</v>
      </c>
      <c r="AU146" s="229" t="s">
        <v>88</v>
      </c>
      <c r="AV146" s="14" t="s">
        <v>166</v>
      </c>
      <c r="AW146" s="14" t="s">
        <v>34</v>
      </c>
      <c r="AX146" s="14" t="s">
        <v>86</v>
      </c>
      <c r="AY146" s="229" t="s">
        <v>159</v>
      </c>
    </row>
    <row r="147" spans="1:65" s="12" customFormat="1" ht="22.9" customHeight="1">
      <c r="B147" s="177"/>
      <c r="C147" s="178"/>
      <c r="D147" s="179" t="s">
        <v>77</v>
      </c>
      <c r="E147" s="191" t="s">
        <v>168</v>
      </c>
      <c r="F147" s="191" t="s">
        <v>169</v>
      </c>
      <c r="G147" s="178"/>
      <c r="H147" s="178"/>
      <c r="I147" s="181"/>
      <c r="J147" s="192">
        <f>BK147</f>
        <v>0</v>
      </c>
      <c r="K147" s="178"/>
      <c r="L147" s="183"/>
      <c r="M147" s="184"/>
      <c r="N147" s="185"/>
      <c r="O147" s="185"/>
      <c r="P147" s="186">
        <f>SUM(P148:P159)</f>
        <v>0</v>
      </c>
      <c r="Q147" s="185"/>
      <c r="R147" s="186">
        <f>SUM(R148:R159)</f>
        <v>0</v>
      </c>
      <c r="S147" s="185"/>
      <c r="T147" s="187">
        <f>SUM(T148:T159)</f>
        <v>28.113</v>
      </c>
      <c r="AR147" s="188" t="s">
        <v>86</v>
      </c>
      <c r="AT147" s="189" t="s">
        <v>77</v>
      </c>
      <c r="AU147" s="189" t="s">
        <v>86</v>
      </c>
      <c r="AY147" s="188" t="s">
        <v>159</v>
      </c>
      <c r="BK147" s="190">
        <f>SUM(BK148:BK159)</f>
        <v>0</v>
      </c>
    </row>
    <row r="148" spans="1:65" s="2" customFormat="1" ht="24.2" customHeight="1">
      <c r="A148" s="35"/>
      <c r="B148" s="36"/>
      <c r="C148" s="193" t="s">
        <v>217</v>
      </c>
      <c r="D148" s="193" t="s">
        <v>162</v>
      </c>
      <c r="E148" s="194" t="s">
        <v>2637</v>
      </c>
      <c r="F148" s="195" t="s">
        <v>2638</v>
      </c>
      <c r="G148" s="196" t="s">
        <v>176</v>
      </c>
      <c r="H148" s="197">
        <v>5</v>
      </c>
      <c r="I148" s="198"/>
      <c r="J148" s="199">
        <f>ROUND(I148*H148,2)</f>
        <v>0</v>
      </c>
      <c r="K148" s="200"/>
      <c r="L148" s="40"/>
      <c r="M148" s="201" t="s">
        <v>1</v>
      </c>
      <c r="N148" s="202" t="s">
        <v>43</v>
      </c>
      <c r="O148" s="72"/>
      <c r="P148" s="203">
        <f>O148*H148</f>
        <v>0</v>
      </c>
      <c r="Q148" s="203">
        <v>0</v>
      </c>
      <c r="R148" s="203">
        <f>Q148*H148</f>
        <v>0</v>
      </c>
      <c r="S148" s="203">
        <v>1</v>
      </c>
      <c r="T148" s="204">
        <f>S148*H148</f>
        <v>5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05" t="s">
        <v>166</v>
      </c>
      <c r="AT148" s="205" t="s">
        <v>162</v>
      </c>
      <c r="AU148" s="205" t="s">
        <v>88</v>
      </c>
      <c r="AY148" s="18" t="s">
        <v>159</v>
      </c>
      <c r="BE148" s="206">
        <f>IF(N148="základní",J148,0)</f>
        <v>0</v>
      </c>
      <c r="BF148" s="206">
        <f>IF(N148="snížená",J148,0)</f>
        <v>0</v>
      </c>
      <c r="BG148" s="206">
        <f>IF(N148="zákl. přenesená",J148,0)</f>
        <v>0</v>
      </c>
      <c r="BH148" s="206">
        <f>IF(N148="sníž. přenesená",J148,0)</f>
        <v>0</v>
      </c>
      <c r="BI148" s="206">
        <f>IF(N148="nulová",J148,0)</f>
        <v>0</v>
      </c>
      <c r="BJ148" s="18" t="s">
        <v>86</v>
      </c>
      <c r="BK148" s="206">
        <f>ROUND(I148*H148,2)</f>
        <v>0</v>
      </c>
      <c r="BL148" s="18" t="s">
        <v>166</v>
      </c>
      <c r="BM148" s="205" t="s">
        <v>2639</v>
      </c>
    </row>
    <row r="149" spans="1:65" s="2" customFormat="1" ht="24.2" customHeight="1">
      <c r="A149" s="35"/>
      <c r="B149" s="36"/>
      <c r="C149" s="193" t="s">
        <v>221</v>
      </c>
      <c r="D149" s="193" t="s">
        <v>162</v>
      </c>
      <c r="E149" s="194" t="s">
        <v>2640</v>
      </c>
      <c r="F149" s="195" t="s">
        <v>2641</v>
      </c>
      <c r="G149" s="196" t="s">
        <v>180</v>
      </c>
      <c r="H149" s="197">
        <v>112</v>
      </c>
      <c r="I149" s="198"/>
      <c r="J149" s="199">
        <f>ROUND(I149*H149,2)</f>
        <v>0</v>
      </c>
      <c r="K149" s="200"/>
      <c r="L149" s="40"/>
      <c r="M149" s="201" t="s">
        <v>1</v>
      </c>
      <c r="N149" s="202" t="s">
        <v>43</v>
      </c>
      <c r="O149" s="72"/>
      <c r="P149" s="203">
        <f>O149*H149</f>
        <v>0</v>
      </c>
      <c r="Q149" s="203">
        <v>0</v>
      </c>
      <c r="R149" s="203">
        <f>Q149*H149</f>
        <v>0</v>
      </c>
      <c r="S149" s="203">
        <v>3.9E-2</v>
      </c>
      <c r="T149" s="204">
        <f>S149*H149</f>
        <v>4.3680000000000003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05" t="s">
        <v>166</v>
      </c>
      <c r="AT149" s="205" t="s">
        <v>162</v>
      </c>
      <c r="AU149" s="205" t="s">
        <v>88</v>
      </c>
      <c r="AY149" s="18" t="s">
        <v>159</v>
      </c>
      <c r="BE149" s="206">
        <f>IF(N149="základní",J149,0)</f>
        <v>0</v>
      </c>
      <c r="BF149" s="206">
        <f>IF(N149="snížená",J149,0)</f>
        <v>0</v>
      </c>
      <c r="BG149" s="206">
        <f>IF(N149="zákl. přenesená",J149,0)</f>
        <v>0</v>
      </c>
      <c r="BH149" s="206">
        <f>IF(N149="sníž. přenesená",J149,0)</f>
        <v>0</v>
      </c>
      <c r="BI149" s="206">
        <f>IF(N149="nulová",J149,0)</f>
        <v>0</v>
      </c>
      <c r="BJ149" s="18" t="s">
        <v>86</v>
      </c>
      <c r="BK149" s="206">
        <f>ROUND(I149*H149,2)</f>
        <v>0</v>
      </c>
      <c r="BL149" s="18" t="s">
        <v>166</v>
      </c>
      <c r="BM149" s="205" t="s">
        <v>2642</v>
      </c>
    </row>
    <row r="150" spans="1:65" s="13" customFormat="1" ht="11.25">
      <c r="B150" s="207"/>
      <c r="C150" s="208"/>
      <c r="D150" s="209" t="s">
        <v>182</v>
      </c>
      <c r="E150" s="210" t="s">
        <v>1</v>
      </c>
      <c r="F150" s="211" t="s">
        <v>2643</v>
      </c>
      <c r="G150" s="208"/>
      <c r="H150" s="212">
        <v>63</v>
      </c>
      <c r="I150" s="213"/>
      <c r="J150" s="208"/>
      <c r="K150" s="208"/>
      <c r="L150" s="214"/>
      <c r="M150" s="215"/>
      <c r="N150" s="216"/>
      <c r="O150" s="216"/>
      <c r="P150" s="216"/>
      <c r="Q150" s="216"/>
      <c r="R150" s="216"/>
      <c r="S150" s="216"/>
      <c r="T150" s="217"/>
      <c r="AT150" s="218" t="s">
        <v>182</v>
      </c>
      <c r="AU150" s="218" t="s">
        <v>88</v>
      </c>
      <c r="AV150" s="13" t="s">
        <v>88</v>
      </c>
      <c r="AW150" s="13" t="s">
        <v>34</v>
      </c>
      <c r="AX150" s="13" t="s">
        <v>78</v>
      </c>
      <c r="AY150" s="218" t="s">
        <v>159</v>
      </c>
    </row>
    <row r="151" spans="1:65" s="13" customFormat="1" ht="11.25">
      <c r="B151" s="207"/>
      <c r="C151" s="208"/>
      <c r="D151" s="209" t="s">
        <v>182</v>
      </c>
      <c r="E151" s="210" t="s">
        <v>1</v>
      </c>
      <c r="F151" s="211" t="s">
        <v>2644</v>
      </c>
      <c r="G151" s="208"/>
      <c r="H151" s="212">
        <v>49</v>
      </c>
      <c r="I151" s="213"/>
      <c r="J151" s="208"/>
      <c r="K151" s="208"/>
      <c r="L151" s="214"/>
      <c r="M151" s="215"/>
      <c r="N151" s="216"/>
      <c r="O151" s="216"/>
      <c r="P151" s="216"/>
      <c r="Q151" s="216"/>
      <c r="R151" s="216"/>
      <c r="S151" s="216"/>
      <c r="T151" s="217"/>
      <c r="AT151" s="218" t="s">
        <v>182</v>
      </c>
      <c r="AU151" s="218" t="s">
        <v>88</v>
      </c>
      <c r="AV151" s="13" t="s">
        <v>88</v>
      </c>
      <c r="AW151" s="13" t="s">
        <v>34</v>
      </c>
      <c r="AX151" s="13" t="s">
        <v>78</v>
      </c>
      <c r="AY151" s="218" t="s">
        <v>159</v>
      </c>
    </row>
    <row r="152" spans="1:65" s="14" customFormat="1" ht="11.25">
      <c r="B152" s="219"/>
      <c r="C152" s="220"/>
      <c r="D152" s="209" t="s">
        <v>182</v>
      </c>
      <c r="E152" s="221" t="s">
        <v>1</v>
      </c>
      <c r="F152" s="222" t="s">
        <v>184</v>
      </c>
      <c r="G152" s="220"/>
      <c r="H152" s="223">
        <v>112</v>
      </c>
      <c r="I152" s="224"/>
      <c r="J152" s="220"/>
      <c r="K152" s="220"/>
      <c r="L152" s="225"/>
      <c r="M152" s="226"/>
      <c r="N152" s="227"/>
      <c r="O152" s="227"/>
      <c r="P152" s="227"/>
      <c r="Q152" s="227"/>
      <c r="R152" s="227"/>
      <c r="S152" s="227"/>
      <c r="T152" s="228"/>
      <c r="AT152" s="229" t="s">
        <v>182</v>
      </c>
      <c r="AU152" s="229" t="s">
        <v>88</v>
      </c>
      <c r="AV152" s="14" t="s">
        <v>166</v>
      </c>
      <c r="AW152" s="14" t="s">
        <v>34</v>
      </c>
      <c r="AX152" s="14" t="s">
        <v>86</v>
      </c>
      <c r="AY152" s="229" t="s">
        <v>159</v>
      </c>
    </row>
    <row r="153" spans="1:65" s="2" customFormat="1" ht="55.5" customHeight="1">
      <c r="A153" s="35"/>
      <c r="B153" s="36"/>
      <c r="C153" s="193" t="s">
        <v>227</v>
      </c>
      <c r="D153" s="193" t="s">
        <v>162</v>
      </c>
      <c r="E153" s="194" t="s">
        <v>2645</v>
      </c>
      <c r="F153" s="195" t="s">
        <v>2646</v>
      </c>
      <c r="G153" s="196" t="s">
        <v>180</v>
      </c>
      <c r="H153" s="197">
        <v>4.5</v>
      </c>
      <c r="I153" s="198"/>
      <c r="J153" s="199">
        <f>ROUND(I153*H153,2)</f>
        <v>0</v>
      </c>
      <c r="K153" s="200"/>
      <c r="L153" s="40"/>
      <c r="M153" s="201" t="s">
        <v>1</v>
      </c>
      <c r="N153" s="202" t="s">
        <v>43</v>
      </c>
      <c r="O153" s="72"/>
      <c r="P153" s="203">
        <f>O153*H153</f>
        <v>0</v>
      </c>
      <c r="Q153" s="203">
        <v>0</v>
      </c>
      <c r="R153" s="203">
        <f>Q153*H153</f>
        <v>0</v>
      </c>
      <c r="S153" s="203">
        <v>0.45</v>
      </c>
      <c r="T153" s="204">
        <f>S153*H153</f>
        <v>2.0249999999999999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05" t="s">
        <v>166</v>
      </c>
      <c r="AT153" s="205" t="s">
        <v>162</v>
      </c>
      <c r="AU153" s="205" t="s">
        <v>88</v>
      </c>
      <c r="AY153" s="18" t="s">
        <v>159</v>
      </c>
      <c r="BE153" s="206">
        <f>IF(N153="základní",J153,0)</f>
        <v>0</v>
      </c>
      <c r="BF153" s="206">
        <f>IF(N153="snížená",J153,0)</f>
        <v>0</v>
      </c>
      <c r="BG153" s="206">
        <f>IF(N153="zákl. přenesená",J153,0)</f>
        <v>0</v>
      </c>
      <c r="BH153" s="206">
        <f>IF(N153="sníž. přenesená",J153,0)</f>
        <v>0</v>
      </c>
      <c r="BI153" s="206">
        <f>IF(N153="nulová",J153,0)</f>
        <v>0</v>
      </c>
      <c r="BJ153" s="18" t="s">
        <v>86</v>
      </c>
      <c r="BK153" s="206">
        <f>ROUND(I153*H153,2)</f>
        <v>0</v>
      </c>
      <c r="BL153" s="18" t="s">
        <v>166</v>
      </c>
      <c r="BM153" s="205" t="s">
        <v>2647</v>
      </c>
    </row>
    <row r="154" spans="1:65" s="13" customFormat="1" ht="11.25">
      <c r="B154" s="207"/>
      <c r="C154" s="208"/>
      <c r="D154" s="209" t="s">
        <v>182</v>
      </c>
      <c r="E154" s="210" t="s">
        <v>1</v>
      </c>
      <c r="F154" s="211" t="s">
        <v>2648</v>
      </c>
      <c r="G154" s="208"/>
      <c r="H154" s="212">
        <v>4.5</v>
      </c>
      <c r="I154" s="213"/>
      <c r="J154" s="208"/>
      <c r="K154" s="208"/>
      <c r="L154" s="214"/>
      <c r="M154" s="215"/>
      <c r="N154" s="216"/>
      <c r="O154" s="216"/>
      <c r="P154" s="216"/>
      <c r="Q154" s="216"/>
      <c r="R154" s="216"/>
      <c r="S154" s="216"/>
      <c r="T154" s="217"/>
      <c r="AT154" s="218" t="s">
        <v>182</v>
      </c>
      <c r="AU154" s="218" t="s">
        <v>88</v>
      </c>
      <c r="AV154" s="13" t="s">
        <v>88</v>
      </c>
      <c r="AW154" s="13" t="s">
        <v>34</v>
      </c>
      <c r="AX154" s="13" t="s">
        <v>86</v>
      </c>
      <c r="AY154" s="218" t="s">
        <v>159</v>
      </c>
    </row>
    <row r="155" spans="1:65" s="2" customFormat="1" ht="24.2" customHeight="1">
      <c r="A155" s="35"/>
      <c r="B155" s="36"/>
      <c r="C155" s="193" t="s">
        <v>235</v>
      </c>
      <c r="D155" s="193" t="s">
        <v>162</v>
      </c>
      <c r="E155" s="194" t="s">
        <v>2649</v>
      </c>
      <c r="F155" s="195" t="s">
        <v>2650</v>
      </c>
      <c r="G155" s="196" t="s">
        <v>180</v>
      </c>
      <c r="H155" s="197">
        <v>7.6</v>
      </c>
      <c r="I155" s="198"/>
      <c r="J155" s="199">
        <f>ROUND(I155*H155,2)</f>
        <v>0</v>
      </c>
      <c r="K155" s="200"/>
      <c r="L155" s="40"/>
      <c r="M155" s="201" t="s">
        <v>1</v>
      </c>
      <c r="N155" s="202" t="s">
        <v>43</v>
      </c>
      <c r="O155" s="72"/>
      <c r="P155" s="203">
        <f>O155*H155</f>
        <v>0</v>
      </c>
      <c r="Q155" s="203">
        <v>0</v>
      </c>
      <c r="R155" s="203">
        <f>Q155*H155</f>
        <v>0</v>
      </c>
      <c r="S155" s="203">
        <v>2.2000000000000002</v>
      </c>
      <c r="T155" s="204">
        <f>S155*H155</f>
        <v>16.72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05" t="s">
        <v>166</v>
      </c>
      <c r="AT155" s="205" t="s">
        <v>162</v>
      </c>
      <c r="AU155" s="205" t="s">
        <v>88</v>
      </c>
      <c r="AY155" s="18" t="s">
        <v>159</v>
      </c>
      <c r="BE155" s="206">
        <f>IF(N155="základní",J155,0)</f>
        <v>0</v>
      </c>
      <c r="BF155" s="206">
        <f>IF(N155="snížená",J155,0)</f>
        <v>0</v>
      </c>
      <c r="BG155" s="206">
        <f>IF(N155="zákl. přenesená",J155,0)</f>
        <v>0</v>
      </c>
      <c r="BH155" s="206">
        <f>IF(N155="sníž. přenesená",J155,0)</f>
        <v>0</v>
      </c>
      <c r="BI155" s="206">
        <f>IF(N155="nulová",J155,0)</f>
        <v>0</v>
      </c>
      <c r="BJ155" s="18" t="s">
        <v>86</v>
      </c>
      <c r="BK155" s="206">
        <f>ROUND(I155*H155,2)</f>
        <v>0</v>
      </c>
      <c r="BL155" s="18" t="s">
        <v>166</v>
      </c>
      <c r="BM155" s="205" t="s">
        <v>2651</v>
      </c>
    </row>
    <row r="156" spans="1:65" s="13" customFormat="1" ht="11.25">
      <c r="B156" s="207"/>
      <c r="C156" s="208"/>
      <c r="D156" s="209" t="s">
        <v>182</v>
      </c>
      <c r="E156" s="210" t="s">
        <v>1</v>
      </c>
      <c r="F156" s="211" t="s">
        <v>2652</v>
      </c>
      <c r="G156" s="208"/>
      <c r="H156" s="212">
        <v>4.2</v>
      </c>
      <c r="I156" s="213"/>
      <c r="J156" s="208"/>
      <c r="K156" s="208"/>
      <c r="L156" s="214"/>
      <c r="M156" s="215"/>
      <c r="N156" s="216"/>
      <c r="O156" s="216"/>
      <c r="P156" s="216"/>
      <c r="Q156" s="216"/>
      <c r="R156" s="216"/>
      <c r="S156" s="216"/>
      <c r="T156" s="217"/>
      <c r="AT156" s="218" t="s">
        <v>182</v>
      </c>
      <c r="AU156" s="218" t="s">
        <v>88</v>
      </c>
      <c r="AV156" s="13" t="s">
        <v>88</v>
      </c>
      <c r="AW156" s="13" t="s">
        <v>34</v>
      </c>
      <c r="AX156" s="13" t="s">
        <v>78</v>
      </c>
      <c r="AY156" s="218" t="s">
        <v>159</v>
      </c>
    </row>
    <row r="157" spans="1:65" s="13" customFormat="1" ht="11.25">
      <c r="B157" s="207"/>
      <c r="C157" s="208"/>
      <c r="D157" s="209" t="s">
        <v>182</v>
      </c>
      <c r="E157" s="210" t="s">
        <v>1</v>
      </c>
      <c r="F157" s="211" t="s">
        <v>2653</v>
      </c>
      <c r="G157" s="208"/>
      <c r="H157" s="212">
        <v>2.8</v>
      </c>
      <c r="I157" s="213"/>
      <c r="J157" s="208"/>
      <c r="K157" s="208"/>
      <c r="L157" s="214"/>
      <c r="M157" s="215"/>
      <c r="N157" s="216"/>
      <c r="O157" s="216"/>
      <c r="P157" s="216"/>
      <c r="Q157" s="216"/>
      <c r="R157" s="216"/>
      <c r="S157" s="216"/>
      <c r="T157" s="217"/>
      <c r="AT157" s="218" t="s">
        <v>182</v>
      </c>
      <c r="AU157" s="218" t="s">
        <v>88</v>
      </c>
      <c r="AV157" s="13" t="s">
        <v>88</v>
      </c>
      <c r="AW157" s="13" t="s">
        <v>34</v>
      </c>
      <c r="AX157" s="13" t="s">
        <v>78</v>
      </c>
      <c r="AY157" s="218" t="s">
        <v>159</v>
      </c>
    </row>
    <row r="158" spans="1:65" s="13" customFormat="1" ht="11.25">
      <c r="B158" s="207"/>
      <c r="C158" s="208"/>
      <c r="D158" s="209" t="s">
        <v>182</v>
      </c>
      <c r="E158" s="210" t="s">
        <v>1</v>
      </c>
      <c r="F158" s="211" t="s">
        <v>2654</v>
      </c>
      <c r="G158" s="208"/>
      <c r="H158" s="212">
        <v>0.6</v>
      </c>
      <c r="I158" s="213"/>
      <c r="J158" s="208"/>
      <c r="K158" s="208"/>
      <c r="L158" s="214"/>
      <c r="M158" s="215"/>
      <c r="N158" s="216"/>
      <c r="O158" s="216"/>
      <c r="P158" s="216"/>
      <c r="Q158" s="216"/>
      <c r="R158" s="216"/>
      <c r="S158" s="216"/>
      <c r="T158" s="217"/>
      <c r="AT158" s="218" t="s">
        <v>182</v>
      </c>
      <c r="AU158" s="218" t="s">
        <v>88</v>
      </c>
      <c r="AV158" s="13" t="s">
        <v>88</v>
      </c>
      <c r="AW158" s="13" t="s">
        <v>34</v>
      </c>
      <c r="AX158" s="13" t="s">
        <v>78</v>
      </c>
      <c r="AY158" s="218" t="s">
        <v>159</v>
      </c>
    </row>
    <row r="159" spans="1:65" s="14" customFormat="1" ht="11.25">
      <c r="B159" s="219"/>
      <c r="C159" s="220"/>
      <c r="D159" s="209" t="s">
        <v>182</v>
      </c>
      <c r="E159" s="221" t="s">
        <v>1</v>
      </c>
      <c r="F159" s="222" t="s">
        <v>184</v>
      </c>
      <c r="G159" s="220"/>
      <c r="H159" s="223">
        <v>7.6</v>
      </c>
      <c r="I159" s="224"/>
      <c r="J159" s="220"/>
      <c r="K159" s="220"/>
      <c r="L159" s="225"/>
      <c r="M159" s="226"/>
      <c r="N159" s="227"/>
      <c r="O159" s="227"/>
      <c r="P159" s="227"/>
      <c r="Q159" s="227"/>
      <c r="R159" s="227"/>
      <c r="S159" s="227"/>
      <c r="T159" s="228"/>
      <c r="AT159" s="229" t="s">
        <v>182</v>
      </c>
      <c r="AU159" s="229" t="s">
        <v>88</v>
      </c>
      <c r="AV159" s="14" t="s">
        <v>166</v>
      </c>
      <c r="AW159" s="14" t="s">
        <v>34</v>
      </c>
      <c r="AX159" s="14" t="s">
        <v>86</v>
      </c>
      <c r="AY159" s="229" t="s">
        <v>159</v>
      </c>
    </row>
    <row r="160" spans="1:65" s="12" customFormat="1" ht="22.9" customHeight="1">
      <c r="B160" s="177"/>
      <c r="C160" s="178"/>
      <c r="D160" s="179" t="s">
        <v>77</v>
      </c>
      <c r="E160" s="191" t="s">
        <v>185</v>
      </c>
      <c r="F160" s="191" t="s">
        <v>186</v>
      </c>
      <c r="G160" s="178"/>
      <c r="H160" s="178"/>
      <c r="I160" s="181"/>
      <c r="J160" s="192">
        <f>BK160</f>
        <v>0</v>
      </c>
      <c r="K160" s="178"/>
      <c r="L160" s="183"/>
      <c r="M160" s="184"/>
      <c r="N160" s="185"/>
      <c r="O160" s="185"/>
      <c r="P160" s="186">
        <f>SUM(P161:P173)</f>
        <v>0</v>
      </c>
      <c r="Q160" s="185"/>
      <c r="R160" s="186">
        <f>SUM(R161:R173)</f>
        <v>6.5249999999999996E-3</v>
      </c>
      <c r="S160" s="185"/>
      <c r="T160" s="187">
        <f>SUM(T161:T173)</f>
        <v>0</v>
      </c>
      <c r="AR160" s="188" t="s">
        <v>86</v>
      </c>
      <c r="AT160" s="189" t="s">
        <v>77</v>
      </c>
      <c r="AU160" s="189" t="s">
        <v>86</v>
      </c>
      <c r="AY160" s="188" t="s">
        <v>159</v>
      </c>
      <c r="BK160" s="190">
        <f>SUM(BK161:BK173)</f>
        <v>0</v>
      </c>
    </row>
    <row r="161" spans="1:65" s="2" customFormat="1" ht="33" customHeight="1">
      <c r="A161" s="35"/>
      <c r="B161" s="36"/>
      <c r="C161" s="193" t="s">
        <v>8</v>
      </c>
      <c r="D161" s="193" t="s">
        <v>162</v>
      </c>
      <c r="E161" s="194" t="s">
        <v>2655</v>
      </c>
      <c r="F161" s="195" t="s">
        <v>2656</v>
      </c>
      <c r="G161" s="196" t="s">
        <v>176</v>
      </c>
      <c r="H161" s="197">
        <v>0.87</v>
      </c>
      <c r="I161" s="198"/>
      <c r="J161" s="199">
        <f>ROUND(I161*H161,2)</f>
        <v>0</v>
      </c>
      <c r="K161" s="200"/>
      <c r="L161" s="40"/>
      <c r="M161" s="201" t="s">
        <v>1</v>
      </c>
      <c r="N161" s="202" t="s">
        <v>43</v>
      </c>
      <c r="O161" s="72"/>
      <c r="P161" s="203">
        <f>O161*H161</f>
        <v>0</v>
      </c>
      <c r="Q161" s="203">
        <v>7.4999999999999997E-3</v>
      </c>
      <c r="R161" s="203">
        <f>Q161*H161</f>
        <v>6.5249999999999996E-3</v>
      </c>
      <c r="S161" s="203">
        <v>0</v>
      </c>
      <c r="T161" s="204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5" t="s">
        <v>166</v>
      </c>
      <c r="AT161" s="205" t="s">
        <v>162</v>
      </c>
      <c r="AU161" s="205" t="s">
        <v>88</v>
      </c>
      <c r="AY161" s="18" t="s">
        <v>159</v>
      </c>
      <c r="BE161" s="206">
        <f>IF(N161="základní",J161,0)</f>
        <v>0</v>
      </c>
      <c r="BF161" s="206">
        <f>IF(N161="snížená",J161,0)</f>
        <v>0</v>
      </c>
      <c r="BG161" s="206">
        <f>IF(N161="zákl. přenesená",J161,0)</f>
        <v>0</v>
      </c>
      <c r="BH161" s="206">
        <f>IF(N161="sníž. přenesená",J161,0)</f>
        <v>0</v>
      </c>
      <c r="BI161" s="206">
        <f>IF(N161="nulová",J161,0)</f>
        <v>0</v>
      </c>
      <c r="BJ161" s="18" t="s">
        <v>86</v>
      </c>
      <c r="BK161" s="206">
        <f>ROUND(I161*H161,2)</f>
        <v>0</v>
      </c>
      <c r="BL161" s="18" t="s">
        <v>166</v>
      </c>
      <c r="BM161" s="205" t="s">
        <v>2657</v>
      </c>
    </row>
    <row r="162" spans="1:65" s="2" customFormat="1" ht="24.2" customHeight="1">
      <c r="A162" s="35"/>
      <c r="B162" s="36"/>
      <c r="C162" s="193" t="s">
        <v>238</v>
      </c>
      <c r="D162" s="193" t="s">
        <v>162</v>
      </c>
      <c r="E162" s="194" t="s">
        <v>2658</v>
      </c>
      <c r="F162" s="195" t="s">
        <v>2659</v>
      </c>
      <c r="G162" s="196" t="s">
        <v>176</v>
      </c>
      <c r="H162" s="197">
        <v>28.983000000000001</v>
      </c>
      <c r="I162" s="198"/>
      <c r="J162" s="199">
        <f>ROUND(I162*H162,2)</f>
        <v>0</v>
      </c>
      <c r="K162" s="200"/>
      <c r="L162" s="40"/>
      <c r="M162" s="201" t="s">
        <v>1</v>
      </c>
      <c r="N162" s="202" t="s">
        <v>43</v>
      </c>
      <c r="O162" s="72"/>
      <c r="P162" s="203">
        <f>O162*H162</f>
        <v>0</v>
      </c>
      <c r="Q162" s="203">
        <v>0</v>
      </c>
      <c r="R162" s="203">
        <f>Q162*H162</f>
        <v>0</v>
      </c>
      <c r="S162" s="203">
        <v>0</v>
      </c>
      <c r="T162" s="204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05" t="s">
        <v>166</v>
      </c>
      <c r="AT162" s="205" t="s">
        <v>162</v>
      </c>
      <c r="AU162" s="205" t="s">
        <v>88</v>
      </c>
      <c r="AY162" s="18" t="s">
        <v>159</v>
      </c>
      <c r="BE162" s="206">
        <f>IF(N162="základní",J162,0)</f>
        <v>0</v>
      </c>
      <c r="BF162" s="206">
        <f>IF(N162="snížená",J162,0)</f>
        <v>0</v>
      </c>
      <c r="BG162" s="206">
        <f>IF(N162="zákl. přenesená",J162,0)</f>
        <v>0</v>
      </c>
      <c r="BH162" s="206">
        <f>IF(N162="sníž. přenesená",J162,0)</f>
        <v>0</v>
      </c>
      <c r="BI162" s="206">
        <f>IF(N162="nulová",J162,0)</f>
        <v>0</v>
      </c>
      <c r="BJ162" s="18" t="s">
        <v>86</v>
      </c>
      <c r="BK162" s="206">
        <f>ROUND(I162*H162,2)</f>
        <v>0</v>
      </c>
      <c r="BL162" s="18" t="s">
        <v>166</v>
      </c>
      <c r="BM162" s="205" t="s">
        <v>2660</v>
      </c>
    </row>
    <row r="163" spans="1:65" s="2" customFormat="1" ht="24.2" customHeight="1">
      <c r="A163" s="35"/>
      <c r="B163" s="36"/>
      <c r="C163" s="193" t="s">
        <v>255</v>
      </c>
      <c r="D163" s="193" t="s">
        <v>162</v>
      </c>
      <c r="E163" s="194" t="s">
        <v>2661</v>
      </c>
      <c r="F163" s="195" t="s">
        <v>2662</v>
      </c>
      <c r="G163" s="196" t="s">
        <v>176</v>
      </c>
      <c r="H163" s="197">
        <v>550.67700000000002</v>
      </c>
      <c r="I163" s="198"/>
      <c r="J163" s="199">
        <f>ROUND(I163*H163,2)</f>
        <v>0</v>
      </c>
      <c r="K163" s="200"/>
      <c r="L163" s="40"/>
      <c r="M163" s="201" t="s">
        <v>1</v>
      </c>
      <c r="N163" s="202" t="s">
        <v>43</v>
      </c>
      <c r="O163" s="72"/>
      <c r="P163" s="203">
        <f>O163*H163</f>
        <v>0</v>
      </c>
      <c r="Q163" s="203">
        <v>0</v>
      </c>
      <c r="R163" s="203">
        <f>Q163*H163</f>
        <v>0</v>
      </c>
      <c r="S163" s="203">
        <v>0</v>
      </c>
      <c r="T163" s="204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05" t="s">
        <v>166</v>
      </c>
      <c r="AT163" s="205" t="s">
        <v>162</v>
      </c>
      <c r="AU163" s="205" t="s">
        <v>88</v>
      </c>
      <c r="AY163" s="18" t="s">
        <v>159</v>
      </c>
      <c r="BE163" s="206">
        <f>IF(N163="základní",J163,0)</f>
        <v>0</v>
      </c>
      <c r="BF163" s="206">
        <f>IF(N163="snížená",J163,0)</f>
        <v>0</v>
      </c>
      <c r="BG163" s="206">
        <f>IF(N163="zákl. přenesená",J163,0)</f>
        <v>0</v>
      </c>
      <c r="BH163" s="206">
        <f>IF(N163="sníž. přenesená",J163,0)</f>
        <v>0</v>
      </c>
      <c r="BI163" s="206">
        <f>IF(N163="nulová",J163,0)</f>
        <v>0</v>
      </c>
      <c r="BJ163" s="18" t="s">
        <v>86</v>
      </c>
      <c r="BK163" s="206">
        <f>ROUND(I163*H163,2)</f>
        <v>0</v>
      </c>
      <c r="BL163" s="18" t="s">
        <v>166</v>
      </c>
      <c r="BM163" s="205" t="s">
        <v>2663</v>
      </c>
    </row>
    <row r="164" spans="1:65" s="13" customFormat="1" ht="11.25">
      <c r="B164" s="207"/>
      <c r="C164" s="208"/>
      <c r="D164" s="209" t="s">
        <v>182</v>
      </c>
      <c r="E164" s="210" t="s">
        <v>1</v>
      </c>
      <c r="F164" s="211" t="s">
        <v>2664</v>
      </c>
      <c r="G164" s="208"/>
      <c r="H164" s="212">
        <v>550.67700000000002</v>
      </c>
      <c r="I164" s="213"/>
      <c r="J164" s="208"/>
      <c r="K164" s="208"/>
      <c r="L164" s="214"/>
      <c r="M164" s="215"/>
      <c r="N164" s="216"/>
      <c r="O164" s="216"/>
      <c r="P164" s="216"/>
      <c r="Q164" s="216"/>
      <c r="R164" s="216"/>
      <c r="S164" s="216"/>
      <c r="T164" s="217"/>
      <c r="AT164" s="218" t="s">
        <v>182</v>
      </c>
      <c r="AU164" s="218" t="s">
        <v>88</v>
      </c>
      <c r="AV164" s="13" t="s">
        <v>88</v>
      </c>
      <c r="AW164" s="13" t="s">
        <v>34</v>
      </c>
      <c r="AX164" s="13" t="s">
        <v>86</v>
      </c>
      <c r="AY164" s="218" t="s">
        <v>159</v>
      </c>
    </row>
    <row r="165" spans="1:65" s="2" customFormat="1" ht="16.5" customHeight="1">
      <c r="A165" s="35"/>
      <c r="B165" s="36"/>
      <c r="C165" s="193" t="s">
        <v>261</v>
      </c>
      <c r="D165" s="193" t="s">
        <v>162</v>
      </c>
      <c r="E165" s="194" t="s">
        <v>2665</v>
      </c>
      <c r="F165" s="195" t="s">
        <v>2666</v>
      </c>
      <c r="G165" s="196" t="s">
        <v>176</v>
      </c>
      <c r="H165" s="197">
        <v>28.983000000000001</v>
      </c>
      <c r="I165" s="198"/>
      <c r="J165" s="199">
        <f>ROUND(I165*H165,2)</f>
        <v>0</v>
      </c>
      <c r="K165" s="200"/>
      <c r="L165" s="40"/>
      <c r="M165" s="201" t="s">
        <v>1</v>
      </c>
      <c r="N165" s="202" t="s">
        <v>43</v>
      </c>
      <c r="O165" s="72"/>
      <c r="P165" s="203">
        <f>O165*H165</f>
        <v>0</v>
      </c>
      <c r="Q165" s="203">
        <v>0</v>
      </c>
      <c r="R165" s="203">
        <f>Q165*H165</f>
        <v>0</v>
      </c>
      <c r="S165" s="203">
        <v>0</v>
      </c>
      <c r="T165" s="204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05" t="s">
        <v>166</v>
      </c>
      <c r="AT165" s="205" t="s">
        <v>162</v>
      </c>
      <c r="AU165" s="205" t="s">
        <v>88</v>
      </c>
      <c r="AY165" s="18" t="s">
        <v>159</v>
      </c>
      <c r="BE165" s="206">
        <f>IF(N165="základní",J165,0)</f>
        <v>0</v>
      </c>
      <c r="BF165" s="206">
        <f>IF(N165="snížená",J165,0)</f>
        <v>0</v>
      </c>
      <c r="BG165" s="206">
        <f>IF(N165="zákl. přenesená",J165,0)</f>
        <v>0</v>
      </c>
      <c r="BH165" s="206">
        <f>IF(N165="sníž. přenesená",J165,0)</f>
        <v>0</v>
      </c>
      <c r="BI165" s="206">
        <f>IF(N165="nulová",J165,0)</f>
        <v>0</v>
      </c>
      <c r="BJ165" s="18" t="s">
        <v>86</v>
      </c>
      <c r="BK165" s="206">
        <f>ROUND(I165*H165,2)</f>
        <v>0</v>
      </c>
      <c r="BL165" s="18" t="s">
        <v>166</v>
      </c>
      <c r="BM165" s="205" t="s">
        <v>2667</v>
      </c>
    </row>
    <row r="166" spans="1:65" s="2" customFormat="1" ht="33" customHeight="1">
      <c r="A166" s="35"/>
      <c r="B166" s="36"/>
      <c r="C166" s="193" t="s">
        <v>266</v>
      </c>
      <c r="D166" s="193" t="s">
        <v>162</v>
      </c>
      <c r="E166" s="194" t="s">
        <v>222</v>
      </c>
      <c r="F166" s="195" t="s">
        <v>2668</v>
      </c>
      <c r="G166" s="196" t="s">
        <v>176</v>
      </c>
      <c r="H166" s="197">
        <v>4.3680000000000003</v>
      </c>
      <c r="I166" s="198"/>
      <c r="J166" s="199">
        <f>ROUND(I166*H166,2)</f>
        <v>0</v>
      </c>
      <c r="K166" s="200"/>
      <c r="L166" s="40"/>
      <c r="M166" s="201" t="s">
        <v>1</v>
      </c>
      <c r="N166" s="202" t="s">
        <v>43</v>
      </c>
      <c r="O166" s="72"/>
      <c r="P166" s="203">
        <f>O166*H166</f>
        <v>0</v>
      </c>
      <c r="Q166" s="203">
        <v>0</v>
      </c>
      <c r="R166" s="203">
        <f>Q166*H166</f>
        <v>0</v>
      </c>
      <c r="S166" s="203">
        <v>0</v>
      </c>
      <c r="T166" s="204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05" t="s">
        <v>166</v>
      </c>
      <c r="AT166" s="205" t="s">
        <v>162</v>
      </c>
      <c r="AU166" s="205" t="s">
        <v>88</v>
      </c>
      <c r="AY166" s="18" t="s">
        <v>159</v>
      </c>
      <c r="BE166" s="206">
        <f>IF(N166="základní",J166,0)</f>
        <v>0</v>
      </c>
      <c r="BF166" s="206">
        <f>IF(N166="snížená",J166,0)</f>
        <v>0</v>
      </c>
      <c r="BG166" s="206">
        <f>IF(N166="zákl. přenesená",J166,0)</f>
        <v>0</v>
      </c>
      <c r="BH166" s="206">
        <f>IF(N166="sníž. přenesená",J166,0)</f>
        <v>0</v>
      </c>
      <c r="BI166" s="206">
        <f>IF(N166="nulová",J166,0)</f>
        <v>0</v>
      </c>
      <c r="BJ166" s="18" t="s">
        <v>86</v>
      </c>
      <c r="BK166" s="206">
        <f>ROUND(I166*H166,2)</f>
        <v>0</v>
      </c>
      <c r="BL166" s="18" t="s">
        <v>166</v>
      </c>
      <c r="BM166" s="205" t="s">
        <v>2669</v>
      </c>
    </row>
    <row r="167" spans="1:65" s="2" customFormat="1" ht="37.9" customHeight="1">
      <c r="A167" s="35"/>
      <c r="B167" s="36"/>
      <c r="C167" s="193" t="s">
        <v>254</v>
      </c>
      <c r="D167" s="193" t="s">
        <v>162</v>
      </c>
      <c r="E167" s="194" t="s">
        <v>2670</v>
      </c>
      <c r="F167" s="195" t="s">
        <v>2671</v>
      </c>
      <c r="G167" s="196" t="s">
        <v>176</v>
      </c>
      <c r="H167" s="197">
        <v>5</v>
      </c>
      <c r="I167" s="198"/>
      <c r="J167" s="199">
        <f>ROUND(I167*H167,2)</f>
        <v>0</v>
      </c>
      <c r="K167" s="200"/>
      <c r="L167" s="40"/>
      <c r="M167" s="201" t="s">
        <v>1</v>
      </c>
      <c r="N167" s="202" t="s">
        <v>43</v>
      </c>
      <c r="O167" s="72"/>
      <c r="P167" s="203">
        <f>O167*H167</f>
        <v>0</v>
      </c>
      <c r="Q167" s="203">
        <v>0</v>
      </c>
      <c r="R167" s="203">
        <f>Q167*H167</f>
        <v>0</v>
      </c>
      <c r="S167" s="203">
        <v>0</v>
      </c>
      <c r="T167" s="204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05" t="s">
        <v>166</v>
      </c>
      <c r="AT167" s="205" t="s">
        <v>162</v>
      </c>
      <c r="AU167" s="205" t="s">
        <v>88</v>
      </c>
      <c r="AY167" s="18" t="s">
        <v>159</v>
      </c>
      <c r="BE167" s="206">
        <f>IF(N167="základní",J167,0)</f>
        <v>0</v>
      </c>
      <c r="BF167" s="206">
        <f>IF(N167="snížená",J167,0)</f>
        <v>0</v>
      </c>
      <c r="BG167" s="206">
        <f>IF(N167="zákl. přenesená",J167,0)</f>
        <v>0</v>
      </c>
      <c r="BH167" s="206">
        <f>IF(N167="sníž. přenesená",J167,0)</f>
        <v>0</v>
      </c>
      <c r="BI167" s="206">
        <f>IF(N167="nulová",J167,0)</f>
        <v>0</v>
      </c>
      <c r="BJ167" s="18" t="s">
        <v>86</v>
      </c>
      <c r="BK167" s="206">
        <f>ROUND(I167*H167,2)</f>
        <v>0</v>
      </c>
      <c r="BL167" s="18" t="s">
        <v>166</v>
      </c>
      <c r="BM167" s="205" t="s">
        <v>2672</v>
      </c>
    </row>
    <row r="168" spans="1:65" s="2" customFormat="1" ht="55.5" customHeight="1">
      <c r="A168" s="35"/>
      <c r="B168" s="36"/>
      <c r="C168" s="193" t="s">
        <v>7</v>
      </c>
      <c r="D168" s="193" t="s">
        <v>162</v>
      </c>
      <c r="E168" s="194" t="s">
        <v>1552</v>
      </c>
      <c r="F168" s="195" t="s">
        <v>1553</v>
      </c>
      <c r="G168" s="196" t="s">
        <v>176</v>
      </c>
      <c r="H168" s="197">
        <v>13.744999999999999</v>
      </c>
      <c r="I168" s="198"/>
      <c r="J168" s="199">
        <f>ROUND(I168*H168,2)</f>
        <v>0</v>
      </c>
      <c r="K168" s="200"/>
      <c r="L168" s="40"/>
      <c r="M168" s="201" t="s">
        <v>1</v>
      </c>
      <c r="N168" s="202" t="s">
        <v>43</v>
      </c>
      <c r="O168" s="72"/>
      <c r="P168" s="203">
        <f>O168*H168</f>
        <v>0</v>
      </c>
      <c r="Q168" s="203">
        <v>0</v>
      </c>
      <c r="R168" s="203">
        <f>Q168*H168</f>
        <v>0</v>
      </c>
      <c r="S168" s="203">
        <v>0</v>
      </c>
      <c r="T168" s="204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05" t="s">
        <v>166</v>
      </c>
      <c r="AT168" s="205" t="s">
        <v>162</v>
      </c>
      <c r="AU168" s="205" t="s">
        <v>88</v>
      </c>
      <c r="AY168" s="18" t="s">
        <v>159</v>
      </c>
      <c r="BE168" s="206">
        <f>IF(N168="základní",J168,0)</f>
        <v>0</v>
      </c>
      <c r="BF168" s="206">
        <f>IF(N168="snížená",J168,0)</f>
        <v>0</v>
      </c>
      <c r="BG168" s="206">
        <f>IF(N168="zákl. přenesená",J168,0)</f>
        <v>0</v>
      </c>
      <c r="BH168" s="206">
        <f>IF(N168="sníž. přenesená",J168,0)</f>
        <v>0</v>
      </c>
      <c r="BI168" s="206">
        <f>IF(N168="nulová",J168,0)</f>
        <v>0</v>
      </c>
      <c r="BJ168" s="18" t="s">
        <v>86</v>
      </c>
      <c r="BK168" s="206">
        <f>ROUND(I168*H168,2)</f>
        <v>0</v>
      </c>
      <c r="BL168" s="18" t="s">
        <v>166</v>
      </c>
      <c r="BM168" s="205" t="s">
        <v>2673</v>
      </c>
    </row>
    <row r="169" spans="1:65" s="13" customFormat="1" ht="11.25">
      <c r="B169" s="207"/>
      <c r="C169" s="208"/>
      <c r="D169" s="209" t="s">
        <v>182</v>
      </c>
      <c r="E169" s="210" t="s">
        <v>1</v>
      </c>
      <c r="F169" s="211" t="s">
        <v>2674</v>
      </c>
      <c r="G169" s="208"/>
      <c r="H169" s="212">
        <v>28.983000000000001</v>
      </c>
      <c r="I169" s="213"/>
      <c r="J169" s="208"/>
      <c r="K169" s="208"/>
      <c r="L169" s="214"/>
      <c r="M169" s="215"/>
      <c r="N169" s="216"/>
      <c r="O169" s="216"/>
      <c r="P169" s="216"/>
      <c r="Q169" s="216"/>
      <c r="R169" s="216"/>
      <c r="S169" s="216"/>
      <c r="T169" s="217"/>
      <c r="AT169" s="218" t="s">
        <v>182</v>
      </c>
      <c r="AU169" s="218" t="s">
        <v>88</v>
      </c>
      <c r="AV169" s="13" t="s">
        <v>88</v>
      </c>
      <c r="AW169" s="13" t="s">
        <v>34</v>
      </c>
      <c r="AX169" s="13" t="s">
        <v>78</v>
      </c>
      <c r="AY169" s="218" t="s">
        <v>159</v>
      </c>
    </row>
    <row r="170" spans="1:65" s="13" customFormat="1" ht="11.25">
      <c r="B170" s="207"/>
      <c r="C170" s="208"/>
      <c r="D170" s="209" t="s">
        <v>182</v>
      </c>
      <c r="E170" s="210" t="s">
        <v>1</v>
      </c>
      <c r="F170" s="211" t="s">
        <v>214</v>
      </c>
      <c r="G170" s="208"/>
      <c r="H170" s="212">
        <v>-10</v>
      </c>
      <c r="I170" s="213"/>
      <c r="J170" s="208"/>
      <c r="K170" s="208"/>
      <c r="L170" s="214"/>
      <c r="M170" s="215"/>
      <c r="N170" s="216"/>
      <c r="O170" s="216"/>
      <c r="P170" s="216"/>
      <c r="Q170" s="216"/>
      <c r="R170" s="216"/>
      <c r="S170" s="216"/>
      <c r="T170" s="217"/>
      <c r="AT170" s="218" t="s">
        <v>182</v>
      </c>
      <c r="AU170" s="218" t="s">
        <v>88</v>
      </c>
      <c r="AV170" s="13" t="s">
        <v>88</v>
      </c>
      <c r="AW170" s="13" t="s">
        <v>34</v>
      </c>
      <c r="AX170" s="13" t="s">
        <v>78</v>
      </c>
      <c r="AY170" s="218" t="s">
        <v>159</v>
      </c>
    </row>
    <row r="171" spans="1:65" s="13" customFormat="1" ht="11.25">
      <c r="B171" s="207"/>
      <c r="C171" s="208"/>
      <c r="D171" s="209" t="s">
        <v>182</v>
      </c>
      <c r="E171" s="210" t="s">
        <v>1</v>
      </c>
      <c r="F171" s="211" t="s">
        <v>2675</v>
      </c>
      <c r="G171" s="208"/>
      <c r="H171" s="212">
        <v>-0.87</v>
      </c>
      <c r="I171" s="213"/>
      <c r="J171" s="208"/>
      <c r="K171" s="208"/>
      <c r="L171" s="214"/>
      <c r="M171" s="215"/>
      <c r="N171" s="216"/>
      <c r="O171" s="216"/>
      <c r="P171" s="216"/>
      <c r="Q171" s="216"/>
      <c r="R171" s="216"/>
      <c r="S171" s="216"/>
      <c r="T171" s="217"/>
      <c r="AT171" s="218" t="s">
        <v>182</v>
      </c>
      <c r="AU171" s="218" t="s">
        <v>88</v>
      </c>
      <c r="AV171" s="13" t="s">
        <v>88</v>
      </c>
      <c r="AW171" s="13" t="s">
        <v>34</v>
      </c>
      <c r="AX171" s="13" t="s">
        <v>78</v>
      </c>
      <c r="AY171" s="218" t="s">
        <v>159</v>
      </c>
    </row>
    <row r="172" spans="1:65" s="13" customFormat="1" ht="11.25">
      <c r="B172" s="207"/>
      <c r="C172" s="208"/>
      <c r="D172" s="209" t="s">
        <v>182</v>
      </c>
      <c r="E172" s="210" t="s">
        <v>1</v>
      </c>
      <c r="F172" s="211" t="s">
        <v>2676</v>
      </c>
      <c r="G172" s="208"/>
      <c r="H172" s="212">
        <v>-4.3680000000000003</v>
      </c>
      <c r="I172" s="213"/>
      <c r="J172" s="208"/>
      <c r="K172" s="208"/>
      <c r="L172" s="214"/>
      <c r="M172" s="215"/>
      <c r="N172" s="216"/>
      <c r="O172" s="216"/>
      <c r="P172" s="216"/>
      <c r="Q172" s="216"/>
      <c r="R172" s="216"/>
      <c r="S172" s="216"/>
      <c r="T172" s="217"/>
      <c r="AT172" s="218" t="s">
        <v>182</v>
      </c>
      <c r="AU172" s="218" t="s">
        <v>88</v>
      </c>
      <c r="AV172" s="13" t="s">
        <v>88</v>
      </c>
      <c r="AW172" s="13" t="s">
        <v>34</v>
      </c>
      <c r="AX172" s="13" t="s">
        <v>78</v>
      </c>
      <c r="AY172" s="218" t="s">
        <v>159</v>
      </c>
    </row>
    <row r="173" spans="1:65" s="14" customFormat="1" ht="11.25">
      <c r="B173" s="219"/>
      <c r="C173" s="220"/>
      <c r="D173" s="209" t="s">
        <v>182</v>
      </c>
      <c r="E173" s="221" t="s">
        <v>1</v>
      </c>
      <c r="F173" s="222" t="s">
        <v>184</v>
      </c>
      <c r="G173" s="220"/>
      <c r="H173" s="223">
        <v>13.744999999999999</v>
      </c>
      <c r="I173" s="224"/>
      <c r="J173" s="220"/>
      <c r="K173" s="220"/>
      <c r="L173" s="225"/>
      <c r="M173" s="226"/>
      <c r="N173" s="227"/>
      <c r="O173" s="227"/>
      <c r="P173" s="227"/>
      <c r="Q173" s="227"/>
      <c r="R173" s="227"/>
      <c r="S173" s="227"/>
      <c r="T173" s="228"/>
      <c r="AT173" s="229" t="s">
        <v>182</v>
      </c>
      <c r="AU173" s="229" t="s">
        <v>88</v>
      </c>
      <c r="AV173" s="14" t="s">
        <v>166</v>
      </c>
      <c r="AW173" s="14" t="s">
        <v>34</v>
      </c>
      <c r="AX173" s="14" t="s">
        <v>86</v>
      </c>
      <c r="AY173" s="229" t="s">
        <v>159</v>
      </c>
    </row>
    <row r="174" spans="1:65" s="12" customFormat="1" ht="25.9" customHeight="1">
      <c r="B174" s="177"/>
      <c r="C174" s="178"/>
      <c r="D174" s="179" t="s">
        <v>77</v>
      </c>
      <c r="E174" s="180" t="s">
        <v>231</v>
      </c>
      <c r="F174" s="180" t="s">
        <v>232</v>
      </c>
      <c r="G174" s="178"/>
      <c r="H174" s="178"/>
      <c r="I174" s="181"/>
      <c r="J174" s="182">
        <f>BK174</f>
        <v>0</v>
      </c>
      <c r="K174" s="178"/>
      <c r="L174" s="183"/>
      <c r="M174" s="184"/>
      <c r="N174" s="185"/>
      <c r="O174" s="185"/>
      <c r="P174" s="186">
        <f>P175</f>
        <v>0</v>
      </c>
      <c r="Q174" s="185"/>
      <c r="R174" s="186">
        <f>R175</f>
        <v>1.9295E-2</v>
      </c>
      <c r="S174" s="185"/>
      <c r="T174" s="187">
        <f>T175</f>
        <v>0.86997749999999996</v>
      </c>
      <c r="AR174" s="188" t="s">
        <v>88</v>
      </c>
      <c r="AT174" s="189" t="s">
        <v>77</v>
      </c>
      <c r="AU174" s="189" t="s">
        <v>78</v>
      </c>
      <c r="AY174" s="188" t="s">
        <v>159</v>
      </c>
      <c r="BK174" s="190">
        <f>BK175</f>
        <v>0</v>
      </c>
    </row>
    <row r="175" spans="1:65" s="12" customFormat="1" ht="22.9" customHeight="1">
      <c r="B175" s="177"/>
      <c r="C175" s="178"/>
      <c r="D175" s="179" t="s">
        <v>77</v>
      </c>
      <c r="E175" s="191" t="s">
        <v>449</v>
      </c>
      <c r="F175" s="191" t="s">
        <v>450</v>
      </c>
      <c r="G175" s="178"/>
      <c r="H175" s="178"/>
      <c r="I175" s="181"/>
      <c r="J175" s="192">
        <f>BK175</f>
        <v>0</v>
      </c>
      <c r="K175" s="178"/>
      <c r="L175" s="183"/>
      <c r="M175" s="184"/>
      <c r="N175" s="185"/>
      <c r="O175" s="185"/>
      <c r="P175" s="186">
        <f>SUM(P176:P180)</f>
        <v>0</v>
      </c>
      <c r="Q175" s="185"/>
      <c r="R175" s="186">
        <f>SUM(R176:R180)</f>
        <v>1.9295E-2</v>
      </c>
      <c r="S175" s="185"/>
      <c r="T175" s="187">
        <f>SUM(T176:T180)</f>
        <v>0.86997749999999996</v>
      </c>
      <c r="AR175" s="188" t="s">
        <v>88</v>
      </c>
      <c r="AT175" s="189" t="s">
        <v>77</v>
      </c>
      <c r="AU175" s="189" t="s">
        <v>86</v>
      </c>
      <c r="AY175" s="188" t="s">
        <v>159</v>
      </c>
      <c r="BK175" s="190">
        <f>SUM(BK176:BK180)</f>
        <v>0</v>
      </c>
    </row>
    <row r="176" spans="1:65" s="2" customFormat="1" ht="24.2" customHeight="1">
      <c r="A176" s="35"/>
      <c r="B176" s="36"/>
      <c r="C176" s="193" t="s">
        <v>287</v>
      </c>
      <c r="D176" s="193" t="s">
        <v>162</v>
      </c>
      <c r="E176" s="194" t="s">
        <v>2677</v>
      </c>
      <c r="F176" s="195" t="s">
        <v>2678</v>
      </c>
      <c r="G176" s="196" t="s">
        <v>269</v>
      </c>
      <c r="H176" s="197">
        <v>56.75</v>
      </c>
      <c r="I176" s="198"/>
      <c r="J176" s="199">
        <f>ROUND(I176*H176,2)</f>
        <v>0</v>
      </c>
      <c r="K176" s="200"/>
      <c r="L176" s="40"/>
      <c r="M176" s="201" t="s">
        <v>1</v>
      </c>
      <c r="N176" s="202" t="s">
        <v>43</v>
      </c>
      <c r="O176" s="72"/>
      <c r="P176" s="203">
        <f>O176*H176</f>
        <v>0</v>
      </c>
      <c r="Q176" s="203">
        <v>3.4000000000000002E-4</v>
      </c>
      <c r="R176" s="203">
        <f>Q176*H176</f>
        <v>1.9295E-2</v>
      </c>
      <c r="S176" s="203">
        <v>1.533E-2</v>
      </c>
      <c r="T176" s="204">
        <f>S176*H176</f>
        <v>0.86997749999999996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05" t="s">
        <v>238</v>
      </c>
      <c r="AT176" s="205" t="s">
        <v>162</v>
      </c>
      <c r="AU176" s="205" t="s">
        <v>88</v>
      </c>
      <c r="AY176" s="18" t="s">
        <v>159</v>
      </c>
      <c r="BE176" s="206">
        <f>IF(N176="základní",J176,0)</f>
        <v>0</v>
      </c>
      <c r="BF176" s="206">
        <f>IF(N176="snížená",J176,0)</f>
        <v>0</v>
      </c>
      <c r="BG176" s="206">
        <f>IF(N176="zákl. přenesená",J176,0)</f>
        <v>0</v>
      </c>
      <c r="BH176" s="206">
        <f>IF(N176="sníž. přenesená",J176,0)</f>
        <v>0</v>
      </c>
      <c r="BI176" s="206">
        <f>IF(N176="nulová",J176,0)</f>
        <v>0</v>
      </c>
      <c r="BJ176" s="18" t="s">
        <v>86</v>
      </c>
      <c r="BK176" s="206">
        <f>ROUND(I176*H176,2)</f>
        <v>0</v>
      </c>
      <c r="BL176" s="18" t="s">
        <v>238</v>
      </c>
      <c r="BM176" s="205" t="s">
        <v>2679</v>
      </c>
    </row>
    <row r="177" spans="1:65" s="13" customFormat="1" ht="11.25">
      <c r="B177" s="207"/>
      <c r="C177" s="208"/>
      <c r="D177" s="209" t="s">
        <v>182</v>
      </c>
      <c r="E177" s="210" t="s">
        <v>1</v>
      </c>
      <c r="F177" s="211" t="s">
        <v>2680</v>
      </c>
      <c r="G177" s="208"/>
      <c r="H177" s="212">
        <v>22</v>
      </c>
      <c r="I177" s="213"/>
      <c r="J177" s="208"/>
      <c r="K177" s="208"/>
      <c r="L177" s="214"/>
      <c r="M177" s="215"/>
      <c r="N177" s="216"/>
      <c r="O177" s="216"/>
      <c r="P177" s="216"/>
      <c r="Q177" s="216"/>
      <c r="R177" s="216"/>
      <c r="S177" s="216"/>
      <c r="T177" s="217"/>
      <c r="AT177" s="218" t="s">
        <v>182</v>
      </c>
      <c r="AU177" s="218" t="s">
        <v>88</v>
      </c>
      <c r="AV177" s="13" t="s">
        <v>88</v>
      </c>
      <c r="AW177" s="13" t="s">
        <v>34</v>
      </c>
      <c r="AX177" s="13" t="s">
        <v>78</v>
      </c>
      <c r="AY177" s="218" t="s">
        <v>159</v>
      </c>
    </row>
    <row r="178" spans="1:65" s="13" customFormat="1" ht="11.25">
      <c r="B178" s="207"/>
      <c r="C178" s="208"/>
      <c r="D178" s="209" t="s">
        <v>182</v>
      </c>
      <c r="E178" s="210" t="s">
        <v>1</v>
      </c>
      <c r="F178" s="211" t="s">
        <v>2681</v>
      </c>
      <c r="G178" s="208"/>
      <c r="H178" s="212">
        <v>22.75</v>
      </c>
      <c r="I178" s="213"/>
      <c r="J178" s="208"/>
      <c r="K178" s="208"/>
      <c r="L178" s="214"/>
      <c r="M178" s="215"/>
      <c r="N178" s="216"/>
      <c r="O178" s="216"/>
      <c r="P178" s="216"/>
      <c r="Q178" s="216"/>
      <c r="R178" s="216"/>
      <c r="S178" s="216"/>
      <c r="T178" s="217"/>
      <c r="AT178" s="218" t="s">
        <v>182</v>
      </c>
      <c r="AU178" s="218" t="s">
        <v>88</v>
      </c>
      <c r="AV178" s="13" t="s">
        <v>88</v>
      </c>
      <c r="AW178" s="13" t="s">
        <v>34</v>
      </c>
      <c r="AX178" s="13" t="s">
        <v>78</v>
      </c>
      <c r="AY178" s="218" t="s">
        <v>159</v>
      </c>
    </row>
    <row r="179" spans="1:65" s="13" customFormat="1" ht="11.25">
      <c r="B179" s="207"/>
      <c r="C179" s="208"/>
      <c r="D179" s="209" t="s">
        <v>182</v>
      </c>
      <c r="E179" s="210" t="s">
        <v>1</v>
      </c>
      <c r="F179" s="211" t="s">
        <v>2682</v>
      </c>
      <c r="G179" s="208"/>
      <c r="H179" s="212">
        <v>12</v>
      </c>
      <c r="I179" s="213"/>
      <c r="J179" s="208"/>
      <c r="K179" s="208"/>
      <c r="L179" s="214"/>
      <c r="M179" s="215"/>
      <c r="N179" s="216"/>
      <c r="O179" s="216"/>
      <c r="P179" s="216"/>
      <c r="Q179" s="216"/>
      <c r="R179" s="216"/>
      <c r="S179" s="216"/>
      <c r="T179" s="217"/>
      <c r="AT179" s="218" t="s">
        <v>182</v>
      </c>
      <c r="AU179" s="218" t="s">
        <v>88</v>
      </c>
      <c r="AV179" s="13" t="s">
        <v>88</v>
      </c>
      <c r="AW179" s="13" t="s">
        <v>34</v>
      </c>
      <c r="AX179" s="13" t="s">
        <v>78</v>
      </c>
      <c r="AY179" s="218" t="s">
        <v>159</v>
      </c>
    </row>
    <row r="180" spans="1:65" s="14" customFormat="1" ht="11.25">
      <c r="B180" s="219"/>
      <c r="C180" s="220"/>
      <c r="D180" s="209" t="s">
        <v>182</v>
      </c>
      <c r="E180" s="221" t="s">
        <v>1</v>
      </c>
      <c r="F180" s="222" t="s">
        <v>184</v>
      </c>
      <c r="G180" s="220"/>
      <c r="H180" s="223">
        <v>56.75</v>
      </c>
      <c r="I180" s="224"/>
      <c r="J180" s="220"/>
      <c r="K180" s="220"/>
      <c r="L180" s="225"/>
      <c r="M180" s="226"/>
      <c r="N180" s="227"/>
      <c r="O180" s="227"/>
      <c r="P180" s="227"/>
      <c r="Q180" s="227"/>
      <c r="R180" s="227"/>
      <c r="S180" s="227"/>
      <c r="T180" s="228"/>
      <c r="AT180" s="229" t="s">
        <v>182</v>
      </c>
      <c r="AU180" s="229" t="s">
        <v>88</v>
      </c>
      <c r="AV180" s="14" t="s">
        <v>166</v>
      </c>
      <c r="AW180" s="14" t="s">
        <v>34</v>
      </c>
      <c r="AX180" s="14" t="s">
        <v>86</v>
      </c>
      <c r="AY180" s="229" t="s">
        <v>159</v>
      </c>
    </row>
    <row r="181" spans="1:65" s="12" customFormat="1" ht="25.9" customHeight="1">
      <c r="B181" s="177"/>
      <c r="C181" s="178"/>
      <c r="D181" s="179" t="s">
        <v>77</v>
      </c>
      <c r="E181" s="180" t="s">
        <v>121</v>
      </c>
      <c r="F181" s="180" t="s">
        <v>2683</v>
      </c>
      <c r="G181" s="178"/>
      <c r="H181" s="178"/>
      <c r="I181" s="181"/>
      <c r="J181" s="182">
        <f>BK181</f>
        <v>0</v>
      </c>
      <c r="K181" s="178"/>
      <c r="L181" s="183"/>
      <c r="M181" s="184"/>
      <c r="N181" s="185"/>
      <c r="O181" s="185"/>
      <c r="P181" s="186">
        <f>P182</f>
        <v>0</v>
      </c>
      <c r="Q181" s="185"/>
      <c r="R181" s="186">
        <f>R182</f>
        <v>0</v>
      </c>
      <c r="S181" s="185"/>
      <c r="T181" s="187">
        <f>T182</f>
        <v>0</v>
      </c>
      <c r="AR181" s="188" t="s">
        <v>187</v>
      </c>
      <c r="AT181" s="189" t="s">
        <v>77</v>
      </c>
      <c r="AU181" s="189" t="s">
        <v>78</v>
      </c>
      <c r="AY181" s="188" t="s">
        <v>159</v>
      </c>
      <c r="BK181" s="190">
        <f>BK182</f>
        <v>0</v>
      </c>
    </row>
    <row r="182" spans="1:65" s="12" customFormat="1" ht="22.9" customHeight="1">
      <c r="B182" s="177"/>
      <c r="C182" s="178"/>
      <c r="D182" s="179" t="s">
        <v>77</v>
      </c>
      <c r="E182" s="191" t="s">
        <v>2684</v>
      </c>
      <c r="F182" s="191" t="s">
        <v>2685</v>
      </c>
      <c r="G182" s="178"/>
      <c r="H182" s="178"/>
      <c r="I182" s="181"/>
      <c r="J182" s="192">
        <f>BK182</f>
        <v>0</v>
      </c>
      <c r="K182" s="178"/>
      <c r="L182" s="183"/>
      <c r="M182" s="184"/>
      <c r="N182" s="185"/>
      <c r="O182" s="185"/>
      <c r="P182" s="186">
        <f>P183</f>
        <v>0</v>
      </c>
      <c r="Q182" s="185"/>
      <c r="R182" s="186">
        <f>R183</f>
        <v>0</v>
      </c>
      <c r="S182" s="185"/>
      <c r="T182" s="187">
        <f>T183</f>
        <v>0</v>
      </c>
      <c r="AR182" s="188" t="s">
        <v>187</v>
      </c>
      <c r="AT182" s="189" t="s">
        <v>77</v>
      </c>
      <c r="AU182" s="189" t="s">
        <v>86</v>
      </c>
      <c r="AY182" s="188" t="s">
        <v>159</v>
      </c>
      <c r="BK182" s="190">
        <f>BK183</f>
        <v>0</v>
      </c>
    </row>
    <row r="183" spans="1:65" s="2" customFormat="1" ht="55.5" customHeight="1">
      <c r="A183" s="35"/>
      <c r="B183" s="36"/>
      <c r="C183" s="193" t="s">
        <v>292</v>
      </c>
      <c r="D183" s="193" t="s">
        <v>162</v>
      </c>
      <c r="E183" s="194" t="s">
        <v>2686</v>
      </c>
      <c r="F183" s="195" t="s">
        <v>2687</v>
      </c>
      <c r="G183" s="196" t="s">
        <v>172</v>
      </c>
      <c r="H183" s="197">
        <v>1</v>
      </c>
      <c r="I183" s="198"/>
      <c r="J183" s="199">
        <f>ROUND(I183*H183,2)</f>
        <v>0</v>
      </c>
      <c r="K183" s="200"/>
      <c r="L183" s="40"/>
      <c r="M183" s="271" t="s">
        <v>1</v>
      </c>
      <c r="N183" s="272" t="s">
        <v>43</v>
      </c>
      <c r="O183" s="258"/>
      <c r="P183" s="273">
        <f>O183*H183</f>
        <v>0</v>
      </c>
      <c r="Q183" s="273">
        <v>0</v>
      </c>
      <c r="R183" s="273">
        <f>Q183*H183</f>
        <v>0</v>
      </c>
      <c r="S183" s="273">
        <v>0</v>
      </c>
      <c r="T183" s="274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05" t="s">
        <v>2597</v>
      </c>
      <c r="AT183" s="205" t="s">
        <v>162</v>
      </c>
      <c r="AU183" s="205" t="s">
        <v>88</v>
      </c>
      <c r="AY183" s="18" t="s">
        <v>159</v>
      </c>
      <c r="BE183" s="206">
        <f>IF(N183="základní",J183,0)</f>
        <v>0</v>
      </c>
      <c r="BF183" s="206">
        <f>IF(N183="snížená",J183,0)</f>
        <v>0</v>
      </c>
      <c r="BG183" s="206">
        <f>IF(N183="zákl. přenesená",J183,0)</f>
        <v>0</v>
      </c>
      <c r="BH183" s="206">
        <f>IF(N183="sníž. přenesená",J183,0)</f>
        <v>0</v>
      </c>
      <c r="BI183" s="206">
        <f>IF(N183="nulová",J183,0)</f>
        <v>0</v>
      </c>
      <c r="BJ183" s="18" t="s">
        <v>86</v>
      </c>
      <c r="BK183" s="206">
        <f>ROUND(I183*H183,2)</f>
        <v>0</v>
      </c>
      <c r="BL183" s="18" t="s">
        <v>2597</v>
      </c>
      <c r="BM183" s="205" t="s">
        <v>2688</v>
      </c>
    </row>
    <row r="184" spans="1:65" s="2" customFormat="1" ht="6.95" customHeight="1">
      <c r="A184" s="35"/>
      <c r="B184" s="55"/>
      <c r="C184" s="56"/>
      <c r="D184" s="56"/>
      <c r="E184" s="56"/>
      <c r="F184" s="56"/>
      <c r="G184" s="56"/>
      <c r="H184" s="56"/>
      <c r="I184" s="56"/>
      <c r="J184" s="56"/>
      <c r="K184" s="56"/>
      <c r="L184" s="40"/>
      <c r="M184" s="35"/>
      <c r="O184" s="35"/>
      <c r="P184" s="35"/>
      <c r="Q184" s="35"/>
      <c r="R184" s="35"/>
      <c r="S184" s="35"/>
      <c r="T184" s="35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</row>
  </sheetData>
  <sheetProtection algorithmName="SHA-512" hashValue="fS82UEqZs203ep8JzBmuQdfv3VGL6DgwJeFsCfcjPtXGHWE55P6+bpbtiQ4RJRmnohJc2Tse9Nl4MTMAGk/BGA==" saltValue="Gc5wautow0GhqBLbB93p5o8GUEvEQTaraaYr6aLQqDleKHxpwuYELE99TLrAI/xY+yDTLRvafafeTDFcDZelCw==" spinCount="100000" sheet="1" objects="1" scenarios="1" formatColumns="0" formatRows="0" autoFilter="0"/>
  <autoFilter ref="C123:K183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8" fitToHeight="100" orientation="portrait" r:id="rId1"/>
  <headerFooter>
    <oddFooter>&amp;CStrana &amp;P z &amp;N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5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8" t="s">
        <v>122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1"/>
      <c r="AT3" s="18" t="s">
        <v>88</v>
      </c>
    </row>
    <row r="4" spans="1:46" s="1" customFormat="1" ht="24.95" customHeight="1">
      <c r="B4" s="21"/>
      <c r="D4" s="118" t="s">
        <v>123</v>
      </c>
      <c r="L4" s="21"/>
      <c r="M4" s="119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20" t="s">
        <v>16</v>
      </c>
      <c r="L6" s="21"/>
    </row>
    <row r="7" spans="1:46" s="1" customFormat="1" ht="16.5" customHeight="1">
      <c r="B7" s="21"/>
      <c r="E7" s="320" t="str">
        <f>'Rekapitulace stavby'!K6</f>
        <v>Praha Zbraslav ON - oprava</v>
      </c>
      <c r="F7" s="321"/>
      <c r="G7" s="321"/>
      <c r="H7" s="321"/>
      <c r="L7" s="21"/>
    </row>
    <row r="8" spans="1:46" s="2" customFormat="1" ht="12" customHeight="1">
      <c r="A8" s="35"/>
      <c r="B8" s="40"/>
      <c r="C8" s="35"/>
      <c r="D8" s="120" t="s">
        <v>124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22" t="s">
        <v>2689</v>
      </c>
      <c r="F9" s="323"/>
      <c r="G9" s="323"/>
      <c r="H9" s="323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20" t="s">
        <v>18</v>
      </c>
      <c r="E11" s="35"/>
      <c r="F11" s="111" t="s">
        <v>1</v>
      </c>
      <c r="G11" s="35"/>
      <c r="H11" s="35"/>
      <c r="I11" s="120" t="s">
        <v>19</v>
      </c>
      <c r="J11" s="111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20" t="s">
        <v>20</v>
      </c>
      <c r="E12" s="35"/>
      <c r="F12" s="111" t="s">
        <v>21</v>
      </c>
      <c r="G12" s="35"/>
      <c r="H12" s="35"/>
      <c r="I12" s="120" t="s">
        <v>22</v>
      </c>
      <c r="J12" s="121" t="str">
        <f>'Rekapitulace stavby'!AN8</f>
        <v>11. 1. 2023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20" t="s">
        <v>24</v>
      </c>
      <c r="E14" s="35"/>
      <c r="F14" s="35"/>
      <c r="G14" s="35"/>
      <c r="H14" s="35"/>
      <c r="I14" s="120" t="s">
        <v>25</v>
      </c>
      <c r="J14" s="111" t="s">
        <v>26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1" t="s">
        <v>27</v>
      </c>
      <c r="F15" s="35"/>
      <c r="G15" s="35"/>
      <c r="H15" s="35"/>
      <c r="I15" s="120" t="s">
        <v>28</v>
      </c>
      <c r="J15" s="111" t="s">
        <v>29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20" t="s">
        <v>30</v>
      </c>
      <c r="E17" s="35"/>
      <c r="F17" s="35"/>
      <c r="G17" s="35"/>
      <c r="H17" s="35"/>
      <c r="I17" s="120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24" t="str">
        <f>'Rekapitulace stavby'!E14</f>
        <v>Vyplň údaj</v>
      </c>
      <c r="F18" s="325"/>
      <c r="G18" s="325"/>
      <c r="H18" s="325"/>
      <c r="I18" s="120" t="s">
        <v>28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20" t="s">
        <v>32</v>
      </c>
      <c r="E20" s="35"/>
      <c r="F20" s="35"/>
      <c r="G20" s="35"/>
      <c r="H20" s="35"/>
      <c r="I20" s="120" t="s">
        <v>25</v>
      </c>
      <c r="J20" s="111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1" t="s">
        <v>33</v>
      </c>
      <c r="F21" s="35"/>
      <c r="G21" s="35"/>
      <c r="H21" s="35"/>
      <c r="I21" s="120" t="s">
        <v>28</v>
      </c>
      <c r="J21" s="111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20" t="s">
        <v>35</v>
      </c>
      <c r="E23" s="35"/>
      <c r="F23" s="35"/>
      <c r="G23" s="35"/>
      <c r="H23" s="35"/>
      <c r="I23" s="120" t="s">
        <v>25</v>
      </c>
      <c r="J23" s="111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1" t="s">
        <v>36</v>
      </c>
      <c r="F24" s="35"/>
      <c r="G24" s="35"/>
      <c r="H24" s="35"/>
      <c r="I24" s="120" t="s">
        <v>28</v>
      </c>
      <c r="J24" s="111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20" t="s">
        <v>37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2"/>
      <c r="B27" s="123"/>
      <c r="C27" s="122"/>
      <c r="D27" s="122"/>
      <c r="E27" s="326" t="s">
        <v>1</v>
      </c>
      <c r="F27" s="326"/>
      <c r="G27" s="326"/>
      <c r="H27" s="32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5"/>
      <c r="E29" s="125"/>
      <c r="F29" s="125"/>
      <c r="G29" s="125"/>
      <c r="H29" s="125"/>
      <c r="I29" s="125"/>
      <c r="J29" s="125"/>
      <c r="K29" s="125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6" t="s">
        <v>38</v>
      </c>
      <c r="E30" s="35"/>
      <c r="F30" s="35"/>
      <c r="G30" s="35"/>
      <c r="H30" s="35"/>
      <c r="I30" s="35"/>
      <c r="J30" s="127">
        <f>ROUND(J121,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5"/>
      <c r="E31" s="125"/>
      <c r="F31" s="125"/>
      <c r="G31" s="125"/>
      <c r="H31" s="125"/>
      <c r="I31" s="125"/>
      <c r="J31" s="125"/>
      <c r="K31" s="125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8" t="s">
        <v>40</v>
      </c>
      <c r="G32" s="35"/>
      <c r="H32" s="35"/>
      <c r="I32" s="128" t="s">
        <v>39</v>
      </c>
      <c r="J32" s="128" t="s">
        <v>41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9" t="s">
        <v>42</v>
      </c>
      <c r="E33" s="120" t="s">
        <v>43</v>
      </c>
      <c r="F33" s="130">
        <f>ROUND((SUM(BE121:BE134)),  2)</f>
        <v>0</v>
      </c>
      <c r="G33" s="35"/>
      <c r="H33" s="35"/>
      <c r="I33" s="131">
        <v>0.21</v>
      </c>
      <c r="J33" s="130">
        <f>ROUND(((SUM(BE121:BE134))*I33),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20" t="s">
        <v>44</v>
      </c>
      <c r="F34" s="130">
        <f>ROUND((SUM(BF121:BF134)),  2)</f>
        <v>0</v>
      </c>
      <c r="G34" s="35"/>
      <c r="H34" s="35"/>
      <c r="I34" s="131">
        <v>0.15</v>
      </c>
      <c r="J34" s="130">
        <f>ROUND(((SUM(BF121:BF134))*I34),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20" t="s">
        <v>45</v>
      </c>
      <c r="F35" s="130">
        <f>ROUND((SUM(BG121:BG134)),  2)</f>
        <v>0</v>
      </c>
      <c r="G35" s="35"/>
      <c r="H35" s="35"/>
      <c r="I35" s="131">
        <v>0.21</v>
      </c>
      <c r="J35" s="130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20" t="s">
        <v>46</v>
      </c>
      <c r="F36" s="130">
        <f>ROUND((SUM(BH121:BH134)),  2)</f>
        <v>0</v>
      </c>
      <c r="G36" s="35"/>
      <c r="H36" s="35"/>
      <c r="I36" s="131">
        <v>0.15</v>
      </c>
      <c r="J36" s="130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0" t="s">
        <v>47</v>
      </c>
      <c r="F37" s="130">
        <f>ROUND((SUM(BI121:BI134)),  2)</f>
        <v>0</v>
      </c>
      <c r="G37" s="35"/>
      <c r="H37" s="35"/>
      <c r="I37" s="131">
        <v>0</v>
      </c>
      <c r="J37" s="130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2"/>
      <c r="D39" s="133" t="s">
        <v>48</v>
      </c>
      <c r="E39" s="134"/>
      <c r="F39" s="134"/>
      <c r="G39" s="135" t="s">
        <v>49</v>
      </c>
      <c r="H39" s="136" t="s">
        <v>50</v>
      </c>
      <c r="I39" s="134"/>
      <c r="J39" s="137">
        <f>SUM(J30:J37)</f>
        <v>0</v>
      </c>
      <c r="K39" s="138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9" t="s">
        <v>51</v>
      </c>
      <c r="E50" s="140"/>
      <c r="F50" s="140"/>
      <c r="G50" s="139" t="s">
        <v>52</v>
      </c>
      <c r="H50" s="140"/>
      <c r="I50" s="140"/>
      <c r="J50" s="140"/>
      <c r="K50" s="140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>
      <c r="A61" s="35"/>
      <c r="B61" s="40"/>
      <c r="C61" s="35"/>
      <c r="D61" s="141" t="s">
        <v>53</v>
      </c>
      <c r="E61" s="142"/>
      <c r="F61" s="143" t="s">
        <v>54</v>
      </c>
      <c r="G61" s="141" t="s">
        <v>53</v>
      </c>
      <c r="H61" s="142"/>
      <c r="I61" s="142"/>
      <c r="J61" s="144" t="s">
        <v>54</v>
      </c>
      <c r="K61" s="142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>
      <c r="A65" s="35"/>
      <c r="B65" s="40"/>
      <c r="C65" s="35"/>
      <c r="D65" s="139" t="s">
        <v>55</v>
      </c>
      <c r="E65" s="145"/>
      <c r="F65" s="145"/>
      <c r="G65" s="139" t="s">
        <v>56</v>
      </c>
      <c r="H65" s="145"/>
      <c r="I65" s="145"/>
      <c r="J65" s="145"/>
      <c r="K65" s="14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>
      <c r="A76" s="35"/>
      <c r="B76" s="40"/>
      <c r="C76" s="35"/>
      <c r="D76" s="141" t="s">
        <v>53</v>
      </c>
      <c r="E76" s="142"/>
      <c r="F76" s="143" t="s">
        <v>54</v>
      </c>
      <c r="G76" s="141" t="s">
        <v>53</v>
      </c>
      <c r="H76" s="142"/>
      <c r="I76" s="142"/>
      <c r="J76" s="144" t="s">
        <v>54</v>
      </c>
      <c r="K76" s="142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126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7" t="str">
        <f>E7</f>
        <v>Praha Zbraslav ON - oprava</v>
      </c>
      <c r="F85" s="328"/>
      <c r="G85" s="328"/>
      <c r="H85" s="328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124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80" t="str">
        <f>E9</f>
        <v>SO.08 - VRN</v>
      </c>
      <c r="F87" s="329"/>
      <c r="G87" s="329"/>
      <c r="H87" s="329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>Praha Zbraslav</v>
      </c>
      <c r="G89" s="37"/>
      <c r="H89" s="37"/>
      <c r="I89" s="30" t="s">
        <v>22</v>
      </c>
      <c r="J89" s="67" t="str">
        <f>IF(J12="","",J12)</f>
        <v>11. 1. 2023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>Správa železnic, státní organizace</v>
      </c>
      <c r="G91" s="37"/>
      <c r="H91" s="37"/>
      <c r="I91" s="30" t="s">
        <v>32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30</v>
      </c>
      <c r="D92" s="37"/>
      <c r="E92" s="37"/>
      <c r="F92" s="28" t="str">
        <f>IF(E18="","",E18)</f>
        <v>Vyplň údaj</v>
      </c>
      <c r="G92" s="37"/>
      <c r="H92" s="37"/>
      <c r="I92" s="30" t="s">
        <v>35</v>
      </c>
      <c r="J92" s="33" t="str">
        <f>E24</f>
        <v>L. Malý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0" t="s">
        <v>127</v>
      </c>
      <c r="D94" s="151"/>
      <c r="E94" s="151"/>
      <c r="F94" s="151"/>
      <c r="G94" s="151"/>
      <c r="H94" s="151"/>
      <c r="I94" s="151"/>
      <c r="J94" s="152" t="s">
        <v>128</v>
      </c>
      <c r="K94" s="151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53" t="s">
        <v>129</v>
      </c>
      <c r="D96" s="37"/>
      <c r="E96" s="37"/>
      <c r="F96" s="37"/>
      <c r="G96" s="37"/>
      <c r="H96" s="37"/>
      <c r="I96" s="37"/>
      <c r="J96" s="85">
        <f>J121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130</v>
      </c>
    </row>
    <row r="97" spans="1:31" s="9" customFormat="1" ht="24.95" customHeight="1">
      <c r="B97" s="154"/>
      <c r="C97" s="155"/>
      <c r="D97" s="156" t="s">
        <v>2600</v>
      </c>
      <c r="E97" s="157"/>
      <c r="F97" s="157"/>
      <c r="G97" s="157"/>
      <c r="H97" s="157"/>
      <c r="I97" s="157"/>
      <c r="J97" s="158">
        <f>J122</f>
        <v>0</v>
      </c>
      <c r="K97" s="155"/>
      <c r="L97" s="159"/>
    </row>
    <row r="98" spans="1:31" s="10" customFormat="1" ht="19.899999999999999" customHeight="1">
      <c r="B98" s="160"/>
      <c r="C98" s="105"/>
      <c r="D98" s="161" t="s">
        <v>2690</v>
      </c>
      <c r="E98" s="162"/>
      <c r="F98" s="162"/>
      <c r="G98" s="162"/>
      <c r="H98" s="162"/>
      <c r="I98" s="162"/>
      <c r="J98" s="163">
        <f>J123</f>
        <v>0</v>
      </c>
      <c r="K98" s="105"/>
      <c r="L98" s="164"/>
    </row>
    <row r="99" spans="1:31" s="10" customFormat="1" ht="19.899999999999999" customHeight="1">
      <c r="B99" s="160"/>
      <c r="C99" s="105"/>
      <c r="D99" s="161" t="s">
        <v>2691</v>
      </c>
      <c r="E99" s="162"/>
      <c r="F99" s="162"/>
      <c r="G99" s="162"/>
      <c r="H99" s="162"/>
      <c r="I99" s="162"/>
      <c r="J99" s="163">
        <f>J126</f>
        <v>0</v>
      </c>
      <c r="K99" s="105"/>
      <c r="L99" s="164"/>
    </row>
    <row r="100" spans="1:31" s="10" customFormat="1" ht="19.899999999999999" customHeight="1">
      <c r="B100" s="160"/>
      <c r="C100" s="105"/>
      <c r="D100" s="161" t="s">
        <v>2692</v>
      </c>
      <c r="E100" s="162"/>
      <c r="F100" s="162"/>
      <c r="G100" s="162"/>
      <c r="H100" s="162"/>
      <c r="I100" s="162"/>
      <c r="J100" s="163">
        <f>J129</f>
        <v>0</v>
      </c>
      <c r="K100" s="105"/>
      <c r="L100" s="164"/>
    </row>
    <row r="101" spans="1:31" s="10" customFormat="1" ht="19.899999999999999" customHeight="1">
      <c r="B101" s="160"/>
      <c r="C101" s="105"/>
      <c r="D101" s="161" t="s">
        <v>2693</v>
      </c>
      <c r="E101" s="162"/>
      <c r="F101" s="162"/>
      <c r="G101" s="162"/>
      <c r="H101" s="162"/>
      <c r="I101" s="162"/>
      <c r="J101" s="163">
        <f>J131</f>
        <v>0</v>
      </c>
      <c r="K101" s="105"/>
      <c r="L101" s="164"/>
    </row>
    <row r="102" spans="1:31" s="2" customFormat="1" ht="21.75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52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pans="1:31" s="2" customFormat="1" ht="6.95" customHeight="1">
      <c r="A103" s="35"/>
      <c r="B103" s="55"/>
      <c r="C103" s="56"/>
      <c r="D103" s="56"/>
      <c r="E103" s="56"/>
      <c r="F103" s="56"/>
      <c r="G103" s="56"/>
      <c r="H103" s="56"/>
      <c r="I103" s="56"/>
      <c r="J103" s="56"/>
      <c r="K103" s="56"/>
      <c r="L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pans="1:31" s="2" customFormat="1" ht="6.95" customHeight="1">
      <c r="A107" s="35"/>
      <c r="B107" s="57"/>
      <c r="C107" s="58"/>
      <c r="D107" s="58"/>
      <c r="E107" s="58"/>
      <c r="F107" s="58"/>
      <c r="G107" s="58"/>
      <c r="H107" s="58"/>
      <c r="I107" s="58"/>
      <c r="J107" s="58"/>
      <c r="K107" s="58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24.95" customHeight="1">
      <c r="A108" s="35"/>
      <c r="B108" s="36"/>
      <c r="C108" s="24" t="s">
        <v>144</v>
      </c>
      <c r="D108" s="37"/>
      <c r="E108" s="37"/>
      <c r="F108" s="37"/>
      <c r="G108" s="37"/>
      <c r="H108" s="37"/>
      <c r="I108" s="37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6.95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12" customHeight="1">
      <c r="A110" s="35"/>
      <c r="B110" s="36"/>
      <c r="C110" s="30" t="s">
        <v>16</v>
      </c>
      <c r="D110" s="37"/>
      <c r="E110" s="37"/>
      <c r="F110" s="37"/>
      <c r="G110" s="37"/>
      <c r="H110" s="37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6.5" customHeight="1">
      <c r="A111" s="35"/>
      <c r="B111" s="36"/>
      <c r="C111" s="37"/>
      <c r="D111" s="37"/>
      <c r="E111" s="327" t="str">
        <f>E7</f>
        <v>Praha Zbraslav ON - oprava</v>
      </c>
      <c r="F111" s="328"/>
      <c r="G111" s="328"/>
      <c r="H111" s="328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2" customHeight="1">
      <c r="A112" s="35"/>
      <c r="B112" s="36"/>
      <c r="C112" s="30" t="s">
        <v>124</v>
      </c>
      <c r="D112" s="37"/>
      <c r="E112" s="37"/>
      <c r="F112" s="37"/>
      <c r="G112" s="37"/>
      <c r="H112" s="37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6.5" customHeight="1">
      <c r="A113" s="35"/>
      <c r="B113" s="36"/>
      <c r="C113" s="37"/>
      <c r="D113" s="37"/>
      <c r="E113" s="280" t="str">
        <f>E9</f>
        <v>SO.08 - VRN</v>
      </c>
      <c r="F113" s="329"/>
      <c r="G113" s="329"/>
      <c r="H113" s="329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6.95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2" customHeight="1">
      <c r="A115" s="35"/>
      <c r="B115" s="36"/>
      <c r="C115" s="30" t="s">
        <v>20</v>
      </c>
      <c r="D115" s="37"/>
      <c r="E115" s="37"/>
      <c r="F115" s="28" t="str">
        <f>F12</f>
        <v>Praha Zbraslav</v>
      </c>
      <c r="G115" s="37"/>
      <c r="H115" s="37"/>
      <c r="I115" s="30" t="s">
        <v>22</v>
      </c>
      <c r="J115" s="67" t="str">
        <f>IF(J12="","",J12)</f>
        <v>11. 1. 2023</v>
      </c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6.95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5.2" customHeight="1">
      <c r="A117" s="35"/>
      <c r="B117" s="36"/>
      <c r="C117" s="30" t="s">
        <v>24</v>
      </c>
      <c r="D117" s="37"/>
      <c r="E117" s="37"/>
      <c r="F117" s="28" t="str">
        <f>E15</f>
        <v>Správa železnic, státní organizace</v>
      </c>
      <c r="G117" s="37"/>
      <c r="H117" s="37"/>
      <c r="I117" s="30" t="s">
        <v>32</v>
      </c>
      <c r="J117" s="33" t="str">
        <f>E21</f>
        <v xml:space="preserve"> </v>
      </c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5.2" customHeight="1">
      <c r="A118" s="35"/>
      <c r="B118" s="36"/>
      <c r="C118" s="30" t="s">
        <v>30</v>
      </c>
      <c r="D118" s="37"/>
      <c r="E118" s="37"/>
      <c r="F118" s="28" t="str">
        <f>IF(E18="","",E18)</f>
        <v>Vyplň údaj</v>
      </c>
      <c r="G118" s="37"/>
      <c r="H118" s="37"/>
      <c r="I118" s="30" t="s">
        <v>35</v>
      </c>
      <c r="J118" s="33" t="str">
        <f>E24</f>
        <v>L. Malý</v>
      </c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0.35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11" customFormat="1" ht="29.25" customHeight="1">
      <c r="A120" s="165"/>
      <c r="B120" s="166"/>
      <c r="C120" s="167" t="s">
        <v>145</v>
      </c>
      <c r="D120" s="168" t="s">
        <v>63</v>
      </c>
      <c r="E120" s="168" t="s">
        <v>59</v>
      </c>
      <c r="F120" s="168" t="s">
        <v>60</v>
      </c>
      <c r="G120" s="168" t="s">
        <v>146</v>
      </c>
      <c r="H120" s="168" t="s">
        <v>147</v>
      </c>
      <c r="I120" s="168" t="s">
        <v>148</v>
      </c>
      <c r="J120" s="169" t="s">
        <v>128</v>
      </c>
      <c r="K120" s="170" t="s">
        <v>149</v>
      </c>
      <c r="L120" s="171"/>
      <c r="M120" s="76" t="s">
        <v>1</v>
      </c>
      <c r="N120" s="77" t="s">
        <v>42</v>
      </c>
      <c r="O120" s="77" t="s">
        <v>150</v>
      </c>
      <c r="P120" s="77" t="s">
        <v>151</v>
      </c>
      <c r="Q120" s="77" t="s">
        <v>152</v>
      </c>
      <c r="R120" s="77" t="s">
        <v>153</v>
      </c>
      <c r="S120" s="77" t="s">
        <v>154</v>
      </c>
      <c r="T120" s="78" t="s">
        <v>155</v>
      </c>
      <c r="U120" s="165"/>
      <c r="V120" s="165"/>
      <c r="W120" s="165"/>
      <c r="X120" s="165"/>
      <c r="Y120" s="165"/>
      <c r="Z120" s="165"/>
      <c r="AA120" s="165"/>
      <c r="AB120" s="165"/>
      <c r="AC120" s="165"/>
      <c r="AD120" s="165"/>
      <c r="AE120" s="165"/>
    </row>
    <row r="121" spans="1:65" s="2" customFormat="1" ht="22.9" customHeight="1">
      <c r="A121" s="35"/>
      <c r="B121" s="36"/>
      <c r="C121" s="83" t="s">
        <v>156</v>
      </c>
      <c r="D121" s="37"/>
      <c r="E121" s="37"/>
      <c r="F121" s="37"/>
      <c r="G121" s="37"/>
      <c r="H121" s="37"/>
      <c r="I121" s="37"/>
      <c r="J121" s="172">
        <f>BK121</f>
        <v>0</v>
      </c>
      <c r="K121" s="37"/>
      <c r="L121" s="40"/>
      <c r="M121" s="79"/>
      <c r="N121" s="173"/>
      <c r="O121" s="80"/>
      <c r="P121" s="174">
        <f>P122</f>
        <v>0</v>
      </c>
      <c r="Q121" s="80"/>
      <c r="R121" s="174">
        <f>R122</f>
        <v>0</v>
      </c>
      <c r="S121" s="80"/>
      <c r="T121" s="175">
        <f>T122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77</v>
      </c>
      <c r="AU121" s="18" t="s">
        <v>130</v>
      </c>
      <c r="BK121" s="176">
        <f>BK122</f>
        <v>0</v>
      </c>
    </row>
    <row r="122" spans="1:65" s="12" customFormat="1" ht="25.9" customHeight="1">
      <c r="B122" s="177"/>
      <c r="C122" s="178"/>
      <c r="D122" s="179" t="s">
        <v>77</v>
      </c>
      <c r="E122" s="180" t="s">
        <v>121</v>
      </c>
      <c r="F122" s="180" t="s">
        <v>2683</v>
      </c>
      <c r="G122" s="178"/>
      <c r="H122" s="178"/>
      <c r="I122" s="181"/>
      <c r="J122" s="182">
        <f>BK122</f>
        <v>0</v>
      </c>
      <c r="K122" s="178"/>
      <c r="L122" s="183"/>
      <c r="M122" s="184"/>
      <c r="N122" s="185"/>
      <c r="O122" s="185"/>
      <c r="P122" s="186">
        <f>P123+P126+P129+P131</f>
        <v>0</v>
      </c>
      <c r="Q122" s="185"/>
      <c r="R122" s="186">
        <f>R123+R126+R129+R131</f>
        <v>0</v>
      </c>
      <c r="S122" s="185"/>
      <c r="T122" s="187">
        <f>T123+T126+T129+T131</f>
        <v>0</v>
      </c>
      <c r="AR122" s="188" t="s">
        <v>187</v>
      </c>
      <c r="AT122" s="189" t="s">
        <v>77</v>
      </c>
      <c r="AU122" s="189" t="s">
        <v>78</v>
      </c>
      <c r="AY122" s="188" t="s">
        <v>159</v>
      </c>
      <c r="BK122" s="190">
        <f>BK123+BK126+BK129+BK131</f>
        <v>0</v>
      </c>
    </row>
    <row r="123" spans="1:65" s="12" customFormat="1" ht="22.9" customHeight="1">
      <c r="B123" s="177"/>
      <c r="C123" s="178"/>
      <c r="D123" s="179" t="s">
        <v>77</v>
      </c>
      <c r="E123" s="191" t="s">
        <v>2694</v>
      </c>
      <c r="F123" s="191" t="s">
        <v>2695</v>
      </c>
      <c r="G123" s="178"/>
      <c r="H123" s="178"/>
      <c r="I123" s="181"/>
      <c r="J123" s="192">
        <f>BK123</f>
        <v>0</v>
      </c>
      <c r="K123" s="178"/>
      <c r="L123" s="183"/>
      <c r="M123" s="184"/>
      <c r="N123" s="185"/>
      <c r="O123" s="185"/>
      <c r="P123" s="186">
        <f>SUM(P124:P125)</f>
        <v>0</v>
      </c>
      <c r="Q123" s="185"/>
      <c r="R123" s="186">
        <f>SUM(R124:R125)</f>
        <v>0</v>
      </c>
      <c r="S123" s="185"/>
      <c r="T123" s="187">
        <f>SUM(T124:T125)</f>
        <v>0</v>
      </c>
      <c r="AR123" s="188" t="s">
        <v>187</v>
      </c>
      <c r="AT123" s="189" t="s">
        <v>77</v>
      </c>
      <c r="AU123" s="189" t="s">
        <v>86</v>
      </c>
      <c r="AY123" s="188" t="s">
        <v>159</v>
      </c>
      <c r="BK123" s="190">
        <f>SUM(BK124:BK125)</f>
        <v>0</v>
      </c>
    </row>
    <row r="124" spans="1:65" s="2" customFormat="1" ht="16.5" customHeight="1">
      <c r="A124" s="35"/>
      <c r="B124" s="36"/>
      <c r="C124" s="193" t="s">
        <v>86</v>
      </c>
      <c r="D124" s="193" t="s">
        <v>162</v>
      </c>
      <c r="E124" s="194" t="s">
        <v>2696</v>
      </c>
      <c r="F124" s="195" t="s">
        <v>2695</v>
      </c>
      <c r="G124" s="196" t="s">
        <v>2697</v>
      </c>
      <c r="H124" s="197">
        <v>1</v>
      </c>
      <c r="I124" s="198"/>
      <c r="J124" s="199">
        <f>ROUND(I124*H124,2)</f>
        <v>0</v>
      </c>
      <c r="K124" s="200"/>
      <c r="L124" s="40"/>
      <c r="M124" s="201" t="s">
        <v>1</v>
      </c>
      <c r="N124" s="202" t="s">
        <v>43</v>
      </c>
      <c r="O124" s="72"/>
      <c r="P124" s="203">
        <f>O124*H124</f>
        <v>0</v>
      </c>
      <c r="Q124" s="203">
        <v>0</v>
      </c>
      <c r="R124" s="203">
        <f>Q124*H124</f>
        <v>0</v>
      </c>
      <c r="S124" s="203">
        <v>0</v>
      </c>
      <c r="T124" s="204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05" t="s">
        <v>166</v>
      </c>
      <c r="AT124" s="205" t="s">
        <v>162</v>
      </c>
      <c r="AU124" s="205" t="s">
        <v>88</v>
      </c>
      <c r="AY124" s="18" t="s">
        <v>159</v>
      </c>
      <c r="BE124" s="206">
        <f>IF(N124="základní",J124,0)</f>
        <v>0</v>
      </c>
      <c r="BF124" s="206">
        <f>IF(N124="snížená",J124,0)</f>
        <v>0</v>
      </c>
      <c r="BG124" s="206">
        <f>IF(N124="zákl. přenesená",J124,0)</f>
        <v>0</v>
      </c>
      <c r="BH124" s="206">
        <f>IF(N124="sníž. přenesená",J124,0)</f>
        <v>0</v>
      </c>
      <c r="BI124" s="206">
        <f>IF(N124="nulová",J124,0)</f>
        <v>0</v>
      </c>
      <c r="BJ124" s="18" t="s">
        <v>86</v>
      </c>
      <c r="BK124" s="206">
        <f>ROUND(I124*H124,2)</f>
        <v>0</v>
      </c>
      <c r="BL124" s="18" t="s">
        <v>166</v>
      </c>
      <c r="BM124" s="205" t="s">
        <v>2698</v>
      </c>
    </row>
    <row r="125" spans="1:65" s="2" customFormat="1" ht="39">
      <c r="A125" s="35"/>
      <c r="B125" s="36"/>
      <c r="C125" s="37"/>
      <c r="D125" s="209" t="s">
        <v>204</v>
      </c>
      <c r="E125" s="37"/>
      <c r="F125" s="230" t="s">
        <v>2699</v>
      </c>
      <c r="G125" s="37"/>
      <c r="H125" s="37"/>
      <c r="I125" s="231"/>
      <c r="J125" s="37"/>
      <c r="K125" s="37"/>
      <c r="L125" s="40"/>
      <c r="M125" s="232"/>
      <c r="N125" s="233"/>
      <c r="O125" s="72"/>
      <c r="P125" s="72"/>
      <c r="Q125" s="72"/>
      <c r="R125" s="72"/>
      <c r="S125" s="72"/>
      <c r="T125" s="73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8" t="s">
        <v>204</v>
      </c>
      <c r="AU125" s="18" t="s">
        <v>88</v>
      </c>
    </row>
    <row r="126" spans="1:65" s="12" customFormat="1" ht="22.9" customHeight="1">
      <c r="B126" s="177"/>
      <c r="C126" s="178"/>
      <c r="D126" s="179" t="s">
        <v>77</v>
      </c>
      <c r="E126" s="191" t="s">
        <v>2700</v>
      </c>
      <c r="F126" s="191" t="s">
        <v>2701</v>
      </c>
      <c r="G126" s="178"/>
      <c r="H126" s="178"/>
      <c r="I126" s="181"/>
      <c r="J126" s="192">
        <f>BK126</f>
        <v>0</v>
      </c>
      <c r="K126" s="178"/>
      <c r="L126" s="183"/>
      <c r="M126" s="184"/>
      <c r="N126" s="185"/>
      <c r="O126" s="185"/>
      <c r="P126" s="186">
        <f>SUM(P127:P128)</f>
        <v>0</v>
      </c>
      <c r="Q126" s="185"/>
      <c r="R126" s="186">
        <f>SUM(R127:R128)</f>
        <v>0</v>
      </c>
      <c r="S126" s="185"/>
      <c r="T126" s="187">
        <f>SUM(T127:T128)</f>
        <v>0</v>
      </c>
      <c r="AR126" s="188" t="s">
        <v>187</v>
      </c>
      <c r="AT126" s="189" t="s">
        <v>77</v>
      </c>
      <c r="AU126" s="189" t="s">
        <v>86</v>
      </c>
      <c r="AY126" s="188" t="s">
        <v>159</v>
      </c>
      <c r="BK126" s="190">
        <f>SUM(BK127:BK128)</f>
        <v>0</v>
      </c>
    </row>
    <row r="127" spans="1:65" s="2" customFormat="1" ht="16.5" customHeight="1">
      <c r="A127" s="35"/>
      <c r="B127" s="36"/>
      <c r="C127" s="193" t="s">
        <v>88</v>
      </c>
      <c r="D127" s="193" t="s">
        <v>162</v>
      </c>
      <c r="E127" s="194" t="s">
        <v>2702</v>
      </c>
      <c r="F127" s="195" t="s">
        <v>2703</v>
      </c>
      <c r="G127" s="196" t="s">
        <v>2697</v>
      </c>
      <c r="H127" s="197">
        <v>1</v>
      </c>
      <c r="I127" s="198"/>
      <c r="J127" s="199">
        <f>ROUND(I127*H127,2)</f>
        <v>0</v>
      </c>
      <c r="K127" s="200"/>
      <c r="L127" s="40"/>
      <c r="M127" s="201" t="s">
        <v>1</v>
      </c>
      <c r="N127" s="202" t="s">
        <v>43</v>
      </c>
      <c r="O127" s="72"/>
      <c r="P127" s="203">
        <f>O127*H127</f>
        <v>0</v>
      </c>
      <c r="Q127" s="203">
        <v>0</v>
      </c>
      <c r="R127" s="203">
        <f>Q127*H127</f>
        <v>0</v>
      </c>
      <c r="S127" s="203">
        <v>0</v>
      </c>
      <c r="T127" s="204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5" t="s">
        <v>166</v>
      </c>
      <c r="AT127" s="205" t="s">
        <v>162</v>
      </c>
      <c r="AU127" s="205" t="s">
        <v>88</v>
      </c>
      <c r="AY127" s="18" t="s">
        <v>159</v>
      </c>
      <c r="BE127" s="206">
        <f>IF(N127="základní",J127,0)</f>
        <v>0</v>
      </c>
      <c r="BF127" s="206">
        <f>IF(N127="snížená",J127,0)</f>
        <v>0</v>
      </c>
      <c r="BG127" s="206">
        <f>IF(N127="zákl. přenesená",J127,0)</f>
        <v>0</v>
      </c>
      <c r="BH127" s="206">
        <f>IF(N127="sníž. přenesená",J127,0)</f>
        <v>0</v>
      </c>
      <c r="BI127" s="206">
        <f>IF(N127="nulová",J127,0)</f>
        <v>0</v>
      </c>
      <c r="BJ127" s="18" t="s">
        <v>86</v>
      </c>
      <c r="BK127" s="206">
        <f>ROUND(I127*H127,2)</f>
        <v>0</v>
      </c>
      <c r="BL127" s="18" t="s">
        <v>166</v>
      </c>
      <c r="BM127" s="205" t="s">
        <v>2704</v>
      </c>
    </row>
    <row r="128" spans="1:65" s="2" customFormat="1" ht="48.75">
      <c r="A128" s="35"/>
      <c r="B128" s="36"/>
      <c r="C128" s="37"/>
      <c r="D128" s="209" t="s">
        <v>204</v>
      </c>
      <c r="E128" s="37"/>
      <c r="F128" s="230" t="s">
        <v>2705</v>
      </c>
      <c r="G128" s="37"/>
      <c r="H128" s="37"/>
      <c r="I128" s="231"/>
      <c r="J128" s="37"/>
      <c r="K128" s="37"/>
      <c r="L128" s="40"/>
      <c r="M128" s="232"/>
      <c r="N128" s="233"/>
      <c r="O128" s="72"/>
      <c r="P128" s="72"/>
      <c r="Q128" s="72"/>
      <c r="R128" s="72"/>
      <c r="S128" s="72"/>
      <c r="T128" s="73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8" t="s">
        <v>204</v>
      </c>
      <c r="AU128" s="18" t="s">
        <v>88</v>
      </c>
    </row>
    <row r="129" spans="1:65" s="12" customFormat="1" ht="22.9" customHeight="1">
      <c r="B129" s="177"/>
      <c r="C129" s="178"/>
      <c r="D129" s="179" t="s">
        <v>77</v>
      </c>
      <c r="E129" s="191" t="s">
        <v>2706</v>
      </c>
      <c r="F129" s="191" t="s">
        <v>2707</v>
      </c>
      <c r="G129" s="178"/>
      <c r="H129" s="178"/>
      <c r="I129" s="181"/>
      <c r="J129" s="192">
        <f>BK129</f>
        <v>0</v>
      </c>
      <c r="K129" s="178"/>
      <c r="L129" s="183"/>
      <c r="M129" s="184"/>
      <c r="N129" s="185"/>
      <c r="O129" s="185"/>
      <c r="P129" s="186">
        <f>P130</f>
        <v>0</v>
      </c>
      <c r="Q129" s="185"/>
      <c r="R129" s="186">
        <f>R130</f>
        <v>0</v>
      </c>
      <c r="S129" s="185"/>
      <c r="T129" s="187">
        <f>T130</f>
        <v>0</v>
      </c>
      <c r="AR129" s="188" t="s">
        <v>187</v>
      </c>
      <c r="AT129" s="189" t="s">
        <v>77</v>
      </c>
      <c r="AU129" s="189" t="s">
        <v>86</v>
      </c>
      <c r="AY129" s="188" t="s">
        <v>159</v>
      </c>
      <c r="BK129" s="190">
        <f>BK130</f>
        <v>0</v>
      </c>
    </row>
    <row r="130" spans="1:65" s="2" customFormat="1" ht="21.75" customHeight="1">
      <c r="A130" s="35"/>
      <c r="B130" s="36"/>
      <c r="C130" s="193" t="s">
        <v>160</v>
      </c>
      <c r="D130" s="193" t="s">
        <v>162</v>
      </c>
      <c r="E130" s="194" t="s">
        <v>2708</v>
      </c>
      <c r="F130" s="195" t="s">
        <v>2709</v>
      </c>
      <c r="G130" s="196" t="s">
        <v>2697</v>
      </c>
      <c r="H130" s="197">
        <v>1</v>
      </c>
      <c r="I130" s="198"/>
      <c r="J130" s="199">
        <f>ROUND(I130*H130,2)</f>
        <v>0</v>
      </c>
      <c r="K130" s="200"/>
      <c r="L130" s="40"/>
      <c r="M130" s="201" t="s">
        <v>1</v>
      </c>
      <c r="N130" s="202" t="s">
        <v>43</v>
      </c>
      <c r="O130" s="72"/>
      <c r="P130" s="203">
        <f>O130*H130</f>
        <v>0</v>
      </c>
      <c r="Q130" s="203">
        <v>0</v>
      </c>
      <c r="R130" s="203">
        <f>Q130*H130</f>
        <v>0</v>
      </c>
      <c r="S130" s="203">
        <v>0</v>
      </c>
      <c r="T130" s="204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05" t="s">
        <v>166</v>
      </c>
      <c r="AT130" s="205" t="s">
        <v>162</v>
      </c>
      <c r="AU130" s="205" t="s">
        <v>88</v>
      </c>
      <c r="AY130" s="18" t="s">
        <v>159</v>
      </c>
      <c r="BE130" s="206">
        <f>IF(N130="základní",J130,0)</f>
        <v>0</v>
      </c>
      <c r="BF130" s="206">
        <f>IF(N130="snížená",J130,0)</f>
        <v>0</v>
      </c>
      <c r="BG130" s="206">
        <f>IF(N130="zákl. přenesená",J130,0)</f>
        <v>0</v>
      </c>
      <c r="BH130" s="206">
        <f>IF(N130="sníž. přenesená",J130,0)</f>
        <v>0</v>
      </c>
      <c r="BI130" s="206">
        <f>IF(N130="nulová",J130,0)</f>
        <v>0</v>
      </c>
      <c r="BJ130" s="18" t="s">
        <v>86</v>
      </c>
      <c r="BK130" s="206">
        <f>ROUND(I130*H130,2)</f>
        <v>0</v>
      </c>
      <c r="BL130" s="18" t="s">
        <v>166</v>
      </c>
      <c r="BM130" s="205" t="s">
        <v>2710</v>
      </c>
    </row>
    <row r="131" spans="1:65" s="12" customFormat="1" ht="22.9" customHeight="1">
      <c r="B131" s="177"/>
      <c r="C131" s="178"/>
      <c r="D131" s="179" t="s">
        <v>77</v>
      </c>
      <c r="E131" s="191" t="s">
        <v>2711</v>
      </c>
      <c r="F131" s="191" t="s">
        <v>2712</v>
      </c>
      <c r="G131" s="178"/>
      <c r="H131" s="178"/>
      <c r="I131" s="181"/>
      <c r="J131" s="192">
        <f>BK131</f>
        <v>0</v>
      </c>
      <c r="K131" s="178"/>
      <c r="L131" s="183"/>
      <c r="M131" s="184"/>
      <c r="N131" s="185"/>
      <c r="O131" s="185"/>
      <c r="P131" s="186">
        <f>SUM(P132:P134)</f>
        <v>0</v>
      </c>
      <c r="Q131" s="185"/>
      <c r="R131" s="186">
        <f>SUM(R132:R134)</f>
        <v>0</v>
      </c>
      <c r="S131" s="185"/>
      <c r="T131" s="187">
        <f>SUM(T132:T134)</f>
        <v>0</v>
      </c>
      <c r="AR131" s="188" t="s">
        <v>187</v>
      </c>
      <c r="AT131" s="189" t="s">
        <v>77</v>
      </c>
      <c r="AU131" s="189" t="s">
        <v>86</v>
      </c>
      <c r="AY131" s="188" t="s">
        <v>159</v>
      </c>
      <c r="BK131" s="190">
        <f>SUM(BK132:BK134)</f>
        <v>0</v>
      </c>
    </row>
    <row r="132" spans="1:65" s="2" customFormat="1" ht="37.9" customHeight="1">
      <c r="A132" s="35"/>
      <c r="B132" s="36"/>
      <c r="C132" s="193" t="s">
        <v>166</v>
      </c>
      <c r="D132" s="193" t="s">
        <v>162</v>
      </c>
      <c r="E132" s="194" t="s">
        <v>2713</v>
      </c>
      <c r="F132" s="195" t="s">
        <v>2714</v>
      </c>
      <c r="G132" s="196" t="s">
        <v>2697</v>
      </c>
      <c r="H132" s="197">
        <v>1</v>
      </c>
      <c r="I132" s="198"/>
      <c r="J132" s="199">
        <f>ROUND(I132*H132,2)</f>
        <v>0</v>
      </c>
      <c r="K132" s="200"/>
      <c r="L132" s="40"/>
      <c r="M132" s="201" t="s">
        <v>1</v>
      </c>
      <c r="N132" s="202" t="s">
        <v>43</v>
      </c>
      <c r="O132" s="72"/>
      <c r="P132" s="203">
        <f>O132*H132</f>
        <v>0</v>
      </c>
      <c r="Q132" s="203">
        <v>0</v>
      </c>
      <c r="R132" s="203">
        <f>Q132*H132</f>
        <v>0</v>
      </c>
      <c r="S132" s="203">
        <v>0</v>
      </c>
      <c r="T132" s="204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5" t="s">
        <v>2597</v>
      </c>
      <c r="AT132" s="205" t="s">
        <v>162</v>
      </c>
      <c r="AU132" s="205" t="s">
        <v>88</v>
      </c>
      <c r="AY132" s="18" t="s">
        <v>159</v>
      </c>
      <c r="BE132" s="206">
        <f>IF(N132="základní",J132,0)</f>
        <v>0</v>
      </c>
      <c r="BF132" s="206">
        <f>IF(N132="snížená",J132,0)</f>
        <v>0</v>
      </c>
      <c r="BG132" s="206">
        <f>IF(N132="zákl. přenesená",J132,0)</f>
        <v>0</v>
      </c>
      <c r="BH132" s="206">
        <f>IF(N132="sníž. přenesená",J132,0)</f>
        <v>0</v>
      </c>
      <c r="BI132" s="206">
        <f>IF(N132="nulová",J132,0)</f>
        <v>0</v>
      </c>
      <c r="BJ132" s="18" t="s">
        <v>86</v>
      </c>
      <c r="BK132" s="206">
        <f>ROUND(I132*H132,2)</f>
        <v>0</v>
      </c>
      <c r="BL132" s="18" t="s">
        <v>2597</v>
      </c>
      <c r="BM132" s="205" t="s">
        <v>2715</v>
      </c>
    </row>
    <row r="133" spans="1:65" s="2" customFormat="1" ht="24.2" customHeight="1">
      <c r="A133" s="35"/>
      <c r="B133" s="36"/>
      <c r="C133" s="193" t="s">
        <v>187</v>
      </c>
      <c r="D133" s="193" t="s">
        <v>162</v>
      </c>
      <c r="E133" s="194" t="s">
        <v>2716</v>
      </c>
      <c r="F133" s="195" t="s">
        <v>2717</v>
      </c>
      <c r="G133" s="196" t="s">
        <v>2697</v>
      </c>
      <c r="H133" s="197">
        <v>1</v>
      </c>
      <c r="I133" s="198"/>
      <c r="J133" s="199">
        <f>ROUND(I133*H133,2)</f>
        <v>0</v>
      </c>
      <c r="K133" s="200"/>
      <c r="L133" s="40"/>
      <c r="M133" s="201" t="s">
        <v>1</v>
      </c>
      <c r="N133" s="202" t="s">
        <v>43</v>
      </c>
      <c r="O133" s="72"/>
      <c r="P133" s="203">
        <f>O133*H133</f>
        <v>0</v>
      </c>
      <c r="Q133" s="203">
        <v>0</v>
      </c>
      <c r="R133" s="203">
        <f>Q133*H133</f>
        <v>0</v>
      </c>
      <c r="S133" s="203">
        <v>0</v>
      </c>
      <c r="T133" s="204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5" t="s">
        <v>2597</v>
      </c>
      <c r="AT133" s="205" t="s">
        <v>162</v>
      </c>
      <c r="AU133" s="205" t="s">
        <v>88</v>
      </c>
      <c r="AY133" s="18" t="s">
        <v>159</v>
      </c>
      <c r="BE133" s="206">
        <f>IF(N133="základní",J133,0)</f>
        <v>0</v>
      </c>
      <c r="BF133" s="206">
        <f>IF(N133="snížená",J133,0)</f>
        <v>0</v>
      </c>
      <c r="BG133" s="206">
        <f>IF(N133="zákl. přenesená",J133,0)</f>
        <v>0</v>
      </c>
      <c r="BH133" s="206">
        <f>IF(N133="sníž. přenesená",J133,0)</f>
        <v>0</v>
      </c>
      <c r="BI133" s="206">
        <f>IF(N133="nulová",J133,0)</f>
        <v>0</v>
      </c>
      <c r="BJ133" s="18" t="s">
        <v>86</v>
      </c>
      <c r="BK133" s="206">
        <f>ROUND(I133*H133,2)</f>
        <v>0</v>
      </c>
      <c r="BL133" s="18" t="s">
        <v>2597</v>
      </c>
      <c r="BM133" s="205" t="s">
        <v>2718</v>
      </c>
    </row>
    <row r="134" spans="1:65" s="2" customFormat="1" ht="24.2" customHeight="1">
      <c r="A134" s="35"/>
      <c r="B134" s="36"/>
      <c r="C134" s="193" t="s">
        <v>191</v>
      </c>
      <c r="D134" s="193" t="s">
        <v>162</v>
      </c>
      <c r="E134" s="194" t="s">
        <v>2719</v>
      </c>
      <c r="F134" s="195" t="s">
        <v>2720</v>
      </c>
      <c r="G134" s="196" t="s">
        <v>2697</v>
      </c>
      <c r="H134" s="197">
        <v>1</v>
      </c>
      <c r="I134" s="198"/>
      <c r="J134" s="199">
        <f>ROUND(I134*H134,2)</f>
        <v>0</v>
      </c>
      <c r="K134" s="200"/>
      <c r="L134" s="40"/>
      <c r="M134" s="271" t="s">
        <v>1</v>
      </c>
      <c r="N134" s="272" t="s">
        <v>43</v>
      </c>
      <c r="O134" s="258"/>
      <c r="P134" s="273">
        <f>O134*H134</f>
        <v>0</v>
      </c>
      <c r="Q134" s="273">
        <v>0</v>
      </c>
      <c r="R134" s="273">
        <f>Q134*H134</f>
        <v>0</v>
      </c>
      <c r="S134" s="273">
        <v>0</v>
      </c>
      <c r="T134" s="274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5" t="s">
        <v>2597</v>
      </c>
      <c r="AT134" s="205" t="s">
        <v>162</v>
      </c>
      <c r="AU134" s="205" t="s">
        <v>88</v>
      </c>
      <c r="AY134" s="18" t="s">
        <v>159</v>
      </c>
      <c r="BE134" s="206">
        <f>IF(N134="základní",J134,0)</f>
        <v>0</v>
      </c>
      <c r="BF134" s="206">
        <f>IF(N134="snížená",J134,0)</f>
        <v>0</v>
      </c>
      <c r="BG134" s="206">
        <f>IF(N134="zákl. přenesená",J134,0)</f>
        <v>0</v>
      </c>
      <c r="BH134" s="206">
        <f>IF(N134="sníž. přenesená",J134,0)</f>
        <v>0</v>
      </c>
      <c r="BI134" s="206">
        <f>IF(N134="nulová",J134,0)</f>
        <v>0</v>
      </c>
      <c r="BJ134" s="18" t="s">
        <v>86</v>
      </c>
      <c r="BK134" s="206">
        <f>ROUND(I134*H134,2)</f>
        <v>0</v>
      </c>
      <c r="BL134" s="18" t="s">
        <v>2597</v>
      </c>
      <c r="BM134" s="205" t="s">
        <v>2721</v>
      </c>
    </row>
    <row r="135" spans="1:65" s="2" customFormat="1" ht="6.95" customHeight="1">
      <c r="A135" s="35"/>
      <c r="B135" s="55"/>
      <c r="C135" s="56"/>
      <c r="D135" s="56"/>
      <c r="E135" s="56"/>
      <c r="F135" s="56"/>
      <c r="G135" s="56"/>
      <c r="H135" s="56"/>
      <c r="I135" s="56"/>
      <c r="J135" s="56"/>
      <c r="K135" s="56"/>
      <c r="L135" s="40"/>
      <c r="M135" s="35"/>
      <c r="O135" s="35"/>
      <c r="P135" s="35"/>
      <c r="Q135" s="35"/>
      <c r="R135" s="35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</sheetData>
  <sheetProtection algorithmName="SHA-512" hashValue="eD5/WcyzSHdtnv4DOkHJuev1EbsB1uKnnlA/9KBH7UPFfLinoIan2mUoL6IIFrrneCvyoqKxcFT2bXT3NimI0g==" saltValue="eHozzMsO6CPILX2MWU2KaC/5Tg4QC+h63VoW1d1/X2nOmYC29om3X5fMsnn555itOlMvYwfG6lswFkZO4Cw+6w==" spinCount="100000" sheet="1" objects="1" scenarios="1" formatColumns="0" formatRows="0" autoFilter="0"/>
  <autoFilter ref="C120:K134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8" fitToHeight="100" orientation="portrait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94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8" t="s">
        <v>87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1"/>
      <c r="AT3" s="18" t="s">
        <v>88</v>
      </c>
    </row>
    <row r="4" spans="1:46" s="1" customFormat="1" ht="24.95" customHeight="1">
      <c r="B4" s="21"/>
      <c r="D4" s="118" t="s">
        <v>123</v>
      </c>
      <c r="L4" s="21"/>
      <c r="M4" s="119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20" t="s">
        <v>16</v>
      </c>
      <c r="L6" s="21"/>
    </row>
    <row r="7" spans="1:46" s="1" customFormat="1" ht="16.5" customHeight="1">
      <c r="B7" s="21"/>
      <c r="E7" s="320" t="str">
        <f>'Rekapitulace stavby'!K6</f>
        <v>Praha Zbraslav ON - oprava</v>
      </c>
      <c r="F7" s="321"/>
      <c r="G7" s="321"/>
      <c r="H7" s="321"/>
      <c r="L7" s="21"/>
    </row>
    <row r="8" spans="1:46" s="2" customFormat="1" ht="12" customHeight="1">
      <c r="A8" s="35"/>
      <c r="B8" s="40"/>
      <c r="C8" s="35"/>
      <c r="D8" s="120" t="s">
        <v>124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22" t="s">
        <v>125</v>
      </c>
      <c r="F9" s="323"/>
      <c r="G9" s="323"/>
      <c r="H9" s="323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20" t="s">
        <v>18</v>
      </c>
      <c r="E11" s="35"/>
      <c r="F11" s="111" t="s">
        <v>1</v>
      </c>
      <c r="G11" s="35"/>
      <c r="H11" s="35"/>
      <c r="I11" s="120" t="s">
        <v>19</v>
      </c>
      <c r="J11" s="111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20" t="s">
        <v>20</v>
      </c>
      <c r="E12" s="35"/>
      <c r="F12" s="111" t="s">
        <v>21</v>
      </c>
      <c r="G12" s="35"/>
      <c r="H12" s="35"/>
      <c r="I12" s="120" t="s">
        <v>22</v>
      </c>
      <c r="J12" s="121" t="str">
        <f>'Rekapitulace stavby'!AN8</f>
        <v>11. 1. 2023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20" t="s">
        <v>24</v>
      </c>
      <c r="E14" s="35"/>
      <c r="F14" s="35"/>
      <c r="G14" s="35"/>
      <c r="H14" s="35"/>
      <c r="I14" s="120" t="s">
        <v>25</v>
      </c>
      <c r="J14" s="111" t="s">
        <v>26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1" t="s">
        <v>27</v>
      </c>
      <c r="F15" s="35"/>
      <c r="G15" s="35"/>
      <c r="H15" s="35"/>
      <c r="I15" s="120" t="s">
        <v>28</v>
      </c>
      <c r="J15" s="111" t="s">
        <v>29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20" t="s">
        <v>30</v>
      </c>
      <c r="E17" s="35"/>
      <c r="F17" s="35"/>
      <c r="G17" s="35"/>
      <c r="H17" s="35"/>
      <c r="I17" s="120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24" t="str">
        <f>'Rekapitulace stavby'!E14</f>
        <v>Vyplň údaj</v>
      </c>
      <c r="F18" s="325"/>
      <c r="G18" s="325"/>
      <c r="H18" s="325"/>
      <c r="I18" s="120" t="s">
        <v>28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20" t="s">
        <v>32</v>
      </c>
      <c r="E20" s="35"/>
      <c r="F20" s="35"/>
      <c r="G20" s="35"/>
      <c r="H20" s="35"/>
      <c r="I20" s="120" t="s">
        <v>25</v>
      </c>
      <c r="J20" s="111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1" t="s">
        <v>33</v>
      </c>
      <c r="F21" s="35"/>
      <c r="G21" s="35"/>
      <c r="H21" s="35"/>
      <c r="I21" s="120" t="s">
        <v>28</v>
      </c>
      <c r="J21" s="111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20" t="s">
        <v>35</v>
      </c>
      <c r="E23" s="35"/>
      <c r="F23" s="35"/>
      <c r="G23" s="35"/>
      <c r="H23" s="35"/>
      <c r="I23" s="120" t="s">
        <v>25</v>
      </c>
      <c r="J23" s="111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1" t="s">
        <v>36</v>
      </c>
      <c r="F24" s="35"/>
      <c r="G24" s="35"/>
      <c r="H24" s="35"/>
      <c r="I24" s="120" t="s">
        <v>28</v>
      </c>
      <c r="J24" s="111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20" t="s">
        <v>37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2"/>
      <c r="B27" s="123"/>
      <c r="C27" s="122"/>
      <c r="D27" s="122"/>
      <c r="E27" s="326" t="s">
        <v>1</v>
      </c>
      <c r="F27" s="326"/>
      <c r="G27" s="326"/>
      <c r="H27" s="32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5"/>
      <c r="E29" s="125"/>
      <c r="F29" s="125"/>
      <c r="G29" s="125"/>
      <c r="H29" s="125"/>
      <c r="I29" s="125"/>
      <c r="J29" s="125"/>
      <c r="K29" s="125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6" t="s">
        <v>38</v>
      </c>
      <c r="E30" s="35"/>
      <c r="F30" s="35"/>
      <c r="G30" s="35"/>
      <c r="H30" s="35"/>
      <c r="I30" s="35"/>
      <c r="J30" s="127">
        <f>ROUND(J129,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5"/>
      <c r="E31" s="125"/>
      <c r="F31" s="125"/>
      <c r="G31" s="125"/>
      <c r="H31" s="125"/>
      <c r="I31" s="125"/>
      <c r="J31" s="125"/>
      <c r="K31" s="125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8" t="s">
        <v>40</v>
      </c>
      <c r="G32" s="35"/>
      <c r="H32" s="35"/>
      <c r="I32" s="128" t="s">
        <v>39</v>
      </c>
      <c r="J32" s="128" t="s">
        <v>41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9" t="s">
        <v>42</v>
      </c>
      <c r="E33" s="120" t="s">
        <v>43</v>
      </c>
      <c r="F33" s="130">
        <f>ROUND((SUM(BE129:BE293)),  2)</f>
        <v>0</v>
      </c>
      <c r="G33" s="35"/>
      <c r="H33" s="35"/>
      <c r="I33" s="131">
        <v>0.21</v>
      </c>
      <c r="J33" s="130">
        <f>ROUND(((SUM(BE129:BE293))*I33),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20" t="s">
        <v>44</v>
      </c>
      <c r="F34" s="130">
        <f>ROUND((SUM(BF129:BF293)),  2)</f>
        <v>0</v>
      </c>
      <c r="G34" s="35"/>
      <c r="H34" s="35"/>
      <c r="I34" s="131">
        <v>0.15</v>
      </c>
      <c r="J34" s="130">
        <f>ROUND(((SUM(BF129:BF293))*I34),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20" t="s">
        <v>45</v>
      </c>
      <c r="F35" s="130">
        <f>ROUND((SUM(BG129:BG293)),  2)</f>
        <v>0</v>
      </c>
      <c r="G35" s="35"/>
      <c r="H35" s="35"/>
      <c r="I35" s="131">
        <v>0.21</v>
      </c>
      <c r="J35" s="130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20" t="s">
        <v>46</v>
      </c>
      <c r="F36" s="130">
        <f>ROUND((SUM(BH129:BH293)),  2)</f>
        <v>0</v>
      </c>
      <c r="G36" s="35"/>
      <c r="H36" s="35"/>
      <c r="I36" s="131">
        <v>0.15</v>
      </c>
      <c r="J36" s="130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0" t="s">
        <v>47</v>
      </c>
      <c r="F37" s="130">
        <f>ROUND((SUM(BI129:BI293)),  2)</f>
        <v>0</v>
      </c>
      <c r="G37" s="35"/>
      <c r="H37" s="35"/>
      <c r="I37" s="131">
        <v>0</v>
      </c>
      <c r="J37" s="130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2"/>
      <c r="D39" s="133" t="s">
        <v>48</v>
      </c>
      <c r="E39" s="134"/>
      <c r="F39" s="134"/>
      <c r="G39" s="135" t="s">
        <v>49</v>
      </c>
      <c r="H39" s="136" t="s">
        <v>50</v>
      </c>
      <c r="I39" s="134"/>
      <c r="J39" s="137">
        <f>SUM(J30:J37)</f>
        <v>0</v>
      </c>
      <c r="K39" s="138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9" t="s">
        <v>51</v>
      </c>
      <c r="E50" s="140"/>
      <c r="F50" s="140"/>
      <c r="G50" s="139" t="s">
        <v>52</v>
      </c>
      <c r="H50" s="140"/>
      <c r="I50" s="140"/>
      <c r="J50" s="140"/>
      <c r="K50" s="140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>
      <c r="A61" s="35"/>
      <c r="B61" s="40"/>
      <c r="C61" s="35"/>
      <c r="D61" s="141" t="s">
        <v>53</v>
      </c>
      <c r="E61" s="142"/>
      <c r="F61" s="143" t="s">
        <v>54</v>
      </c>
      <c r="G61" s="141" t="s">
        <v>53</v>
      </c>
      <c r="H61" s="142"/>
      <c r="I61" s="142"/>
      <c r="J61" s="144" t="s">
        <v>54</v>
      </c>
      <c r="K61" s="142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>
      <c r="A65" s="35"/>
      <c r="B65" s="40"/>
      <c r="C65" s="35"/>
      <c r="D65" s="139" t="s">
        <v>55</v>
      </c>
      <c r="E65" s="145"/>
      <c r="F65" s="145"/>
      <c r="G65" s="139" t="s">
        <v>56</v>
      </c>
      <c r="H65" s="145"/>
      <c r="I65" s="145"/>
      <c r="J65" s="145"/>
      <c r="K65" s="14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>
      <c r="A76" s="35"/>
      <c r="B76" s="40"/>
      <c r="C76" s="35"/>
      <c r="D76" s="141" t="s">
        <v>53</v>
      </c>
      <c r="E76" s="142"/>
      <c r="F76" s="143" t="s">
        <v>54</v>
      </c>
      <c r="G76" s="141" t="s">
        <v>53</v>
      </c>
      <c r="H76" s="142"/>
      <c r="I76" s="142"/>
      <c r="J76" s="144" t="s">
        <v>54</v>
      </c>
      <c r="K76" s="142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126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7" t="str">
        <f>E7</f>
        <v>Praha Zbraslav ON - oprava</v>
      </c>
      <c r="F85" s="328"/>
      <c r="G85" s="328"/>
      <c r="H85" s="328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124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80" t="str">
        <f>E9</f>
        <v>SO.01 - Oprava střechy</v>
      </c>
      <c r="F87" s="329"/>
      <c r="G87" s="329"/>
      <c r="H87" s="329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>Praha Zbraslav</v>
      </c>
      <c r="G89" s="37"/>
      <c r="H89" s="37"/>
      <c r="I89" s="30" t="s">
        <v>22</v>
      </c>
      <c r="J89" s="67" t="str">
        <f>IF(J12="","",J12)</f>
        <v>11. 1. 2023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>Správa železnic, státní organizace</v>
      </c>
      <c r="G91" s="37"/>
      <c r="H91" s="37"/>
      <c r="I91" s="30" t="s">
        <v>32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30</v>
      </c>
      <c r="D92" s="37"/>
      <c r="E92" s="37"/>
      <c r="F92" s="28" t="str">
        <f>IF(E18="","",E18)</f>
        <v>Vyplň údaj</v>
      </c>
      <c r="G92" s="37"/>
      <c r="H92" s="37"/>
      <c r="I92" s="30" t="s">
        <v>35</v>
      </c>
      <c r="J92" s="33" t="str">
        <f>E24</f>
        <v>L. Malý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0" t="s">
        <v>127</v>
      </c>
      <c r="D94" s="151"/>
      <c r="E94" s="151"/>
      <c r="F94" s="151"/>
      <c r="G94" s="151"/>
      <c r="H94" s="151"/>
      <c r="I94" s="151"/>
      <c r="J94" s="152" t="s">
        <v>128</v>
      </c>
      <c r="K94" s="151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53" t="s">
        <v>129</v>
      </c>
      <c r="D96" s="37"/>
      <c r="E96" s="37"/>
      <c r="F96" s="37"/>
      <c r="G96" s="37"/>
      <c r="H96" s="37"/>
      <c r="I96" s="37"/>
      <c r="J96" s="85">
        <f>J129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130</v>
      </c>
    </row>
    <row r="97" spans="1:31" s="9" customFormat="1" ht="24.95" customHeight="1">
      <c r="B97" s="154"/>
      <c r="C97" s="155"/>
      <c r="D97" s="156" t="s">
        <v>131</v>
      </c>
      <c r="E97" s="157"/>
      <c r="F97" s="157"/>
      <c r="G97" s="157"/>
      <c r="H97" s="157"/>
      <c r="I97" s="157"/>
      <c r="J97" s="158">
        <f>J130</f>
        <v>0</v>
      </c>
      <c r="K97" s="155"/>
      <c r="L97" s="159"/>
    </row>
    <row r="98" spans="1:31" s="10" customFormat="1" ht="19.899999999999999" customHeight="1">
      <c r="B98" s="160"/>
      <c r="C98" s="105"/>
      <c r="D98" s="161" t="s">
        <v>132</v>
      </c>
      <c r="E98" s="162"/>
      <c r="F98" s="162"/>
      <c r="G98" s="162"/>
      <c r="H98" s="162"/>
      <c r="I98" s="162"/>
      <c r="J98" s="163">
        <f>J131</f>
        <v>0</v>
      </c>
      <c r="K98" s="105"/>
      <c r="L98" s="164"/>
    </row>
    <row r="99" spans="1:31" s="10" customFormat="1" ht="19.899999999999999" customHeight="1">
      <c r="B99" s="160"/>
      <c r="C99" s="105"/>
      <c r="D99" s="161" t="s">
        <v>133</v>
      </c>
      <c r="E99" s="162"/>
      <c r="F99" s="162"/>
      <c r="G99" s="162"/>
      <c r="H99" s="162"/>
      <c r="I99" s="162"/>
      <c r="J99" s="163">
        <f>J133</f>
        <v>0</v>
      </c>
      <c r="K99" s="105"/>
      <c r="L99" s="164"/>
    </row>
    <row r="100" spans="1:31" s="10" customFormat="1" ht="19.899999999999999" customHeight="1">
      <c r="B100" s="160"/>
      <c r="C100" s="105"/>
      <c r="D100" s="161" t="s">
        <v>134</v>
      </c>
      <c r="E100" s="162"/>
      <c r="F100" s="162"/>
      <c r="G100" s="162"/>
      <c r="H100" s="162"/>
      <c r="I100" s="162"/>
      <c r="J100" s="163">
        <f>J139</f>
        <v>0</v>
      </c>
      <c r="K100" s="105"/>
      <c r="L100" s="164"/>
    </row>
    <row r="101" spans="1:31" s="10" customFormat="1" ht="19.899999999999999" customHeight="1">
      <c r="B101" s="160"/>
      <c r="C101" s="105"/>
      <c r="D101" s="161" t="s">
        <v>135</v>
      </c>
      <c r="E101" s="162"/>
      <c r="F101" s="162"/>
      <c r="G101" s="162"/>
      <c r="H101" s="162"/>
      <c r="I101" s="162"/>
      <c r="J101" s="163">
        <f>J155</f>
        <v>0</v>
      </c>
      <c r="K101" s="105"/>
      <c r="L101" s="164"/>
    </row>
    <row r="102" spans="1:31" s="9" customFormat="1" ht="24.95" customHeight="1">
      <c r="B102" s="154"/>
      <c r="C102" s="155"/>
      <c r="D102" s="156" t="s">
        <v>136</v>
      </c>
      <c r="E102" s="157"/>
      <c r="F102" s="157"/>
      <c r="G102" s="157"/>
      <c r="H102" s="157"/>
      <c r="I102" s="157"/>
      <c r="J102" s="158">
        <f>J157</f>
        <v>0</v>
      </c>
      <c r="K102" s="155"/>
      <c r="L102" s="159"/>
    </row>
    <row r="103" spans="1:31" s="10" customFormat="1" ht="19.899999999999999" customHeight="1">
      <c r="B103" s="160"/>
      <c r="C103" s="105"/>
      <c r="D103" s="161" t="s">
        <v>137</v>
      </c>
      <c r="E103" s="162"/>
      <c r="F103" s="162"/>
      <c r="G103" s="162"/>
      <c r="H103" s="162"/>
      <c r="I103" s="162"/>
      <c r="J103" s="163">
        <f>J158</f>
        <v>0</v>
      </c>
      <c r="K103" s="105"/>
      <c r="L103" s="164"/>
    </row>
    <row r="104" spans="1:31" s="10" customFormat="1" ht="19.899999999999999" customHeight="1">
      <c r="B104" s="160"/>
      <c r="C104" s="105"/>
      <c r="D104" s="161" t="s">
        <v>138</v>
      </c>
      <c r="E104" s="162"/>
      <c r="F104" s="162"/>
      <c r="G104" s="162"/>
      <c r="H104" s="162"/>
      <c r="I104" s="162"/>
      <c r="J104" s="163">
        <f>J161</f>
        <v>0</v>
      </c>
      <c r="K104" s="105"/>
      <c r="L104" s="164"/>
    </row>
    <row r="105" spans="1:31" s="10" customFormat="1" ht="19.899999999999999" customHeight="1">
      <c r="B105" s="160"/>
      <c r="C105" s="105"/>
      <c r="D105" s="161" t="s">
        <v>139</v>
      </c>
      <c r="E105" s="162"/>
      <c r="F105" s="162"/>
      <c r="G105" s="162"/>
      <c r="H105" s="162"/>
      <c r="I105" s="162"/>
      <c r="J105" s="163">
        <f>J212</f>
        <v>0</v>
      </c>
      <c r="K105" s="105"/>
      <c r="L105" s="164"/>
    </row>
    <row r="106" spans="1:31" s="10" customFormat="1" ht="19.899999999999999" customHeight="1">
      <c r="B106" s="160"/>
      <c r="C106" s="105"/>
      <c r="D106" s="161" t="s">
        <v>140</v>
      </c>
      <c r="E106" s="162"/>
      <c r="F106" s="162"/>
      <c r="G106" s="162"/>
      <c r="H106" s="162"/>
      <c r="I106" s="162"/>
      <c r="J106" s="163">
        <f>J273</f>
        <v>0</v>
      </c>
      <c r="K106" s="105"/>
      <c r="L106" s="164"/>
    </row>
    <row r="107" spans="1:31" s="10" customFormat="1" ht="19.899999999999999" customHeight="1">
      <c r="B107" s="160"/>
      <c r="C107" s="105"/>
      <c r="D107" s="161" t="s">
        <v>141</v>
      </c>
      <c r="E107" s="162"/>
      <c r="F107" s="162"/>
      <c r="G107" s="162"/>
      <c r="H107" s="162"/>
      <c r="I107" s="162"/>
      <c r="J107" s="163">
        <f>J279</f>
        <v>0</v>
      </c>
      <c r="K107" s="105"/>
      <c r="L107" s="164"/>
    </row>
    <row r="108" spans="1:31" s="10" customFormat="1" ht="19.899999999999999" customHeight="1">
      <c r="B108" s="160"/>
      <c r="C108" s="105"/>
      <c r="D108" s="161" t="s">
        <v>142</v>
      </c>
      <c r="E108" s="162"/>
      <c r="F108" s="162"/>
      <c r="G108" s="162"/>
      <c r="H108" s="162"/>
      <c r="I108" s="162"/>
      <c r="J108" s="163">
        <f>J282</f>
        <v>0</v>
      </c>
      <c r="K108" s="105"/>
      <c r="L108" s="164"/>
    </row>
    <row r="109" spans="1:31" s="9" customFormat="1" ht="24.95" customHeight="1">
      <c r="B109" s="154"/>
      <c r="C109" s="155"/>
      <c r="D109" s="156" t="s">
        <v>143</v>
      </c>
      <c r="E109" s="157"/>
      <c r="F109" s="157"/>
      <c r="G109" s="157"/>
      <c r="H109" s="157"/>
      <c r="I109" s="157"/>
      <c r="J109" s="158">
        <f>J291</f>
        <v>0</v>
      </c>
      <c r="K109" s="155"/>
      <c r="L109" s="159"/>
    </row>
    <row r="110" spans="1:31" s="2" customFormat="1" ht="21.75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6.95" customHeight="1">
      <c r="A111" s="35"/>
      <c r="B111" s="55"/>
      <c r="C111" s="56"/>
      <c r="D111" s="56"/>
      <c r="E111" s="56"/>
      <c r="F111" s="56"/>
      <c r="G111" s="56"/>
      <c r="H111" s="56"/>
      <c r="I111" s="56"/>
      <c r="J111" s="56"/>
      <c r="K111" s="56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5" spans="1:31" s="2" customFormat="1" ht="6.95" customHeight="1">
      <c r="A115" s="35"/>
      <c r="B115" s="57"/>
      <c r="C115" s="58"/>
      <c r="D115" s="58"/>
      <c r="E115" s="58"/>
      <c r="F115" s="58"/>
      <c r="G115" s="58"/>
      <c r="H115" s="58"/>
      <c r="I115" s="58"/>
      <c r="J115" s="58"/>
      <c r="K115" s="58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31" s="2" customFormat="1" ht="24.95" customHeight="1">
      <c r="A116" s="35"/>
      <c r="B116" s="36"/>
      <c r="C116" s="24" t="s">
        <v>144</v>
      </c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31" s="2" customFormat="1" ht="6.95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31" s="2" customFormat="1" ht="12" customHeight="1">
      <c r="A118" s="35"/>
      <c r="B118" s="36"/>
      <c r="C118" s="30" t="s">
        <v>16</v>
      </c>
      <c r="D118" s="37"/>
      <c r="E118" s="37"/>
      <c r="F118" s="37"/>
      <c r="G118" s="37"/>
      <c r="H118" s="37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31" s="2" customFormat="1" ht="16.5" customHeight="1">
      <c r="A119" s="35"/>
      <c r="B119" s="36"/>
      <c r="C119" s="37"/>
      <c r="D119" s="37"/>
      <c r="E119" s="327" t="str">
        <f>E7</f>
        <v>Praha Zbraslav ON - oprava</v>
      </c>
      <c r="F119" s="328"/>
      <c r="G119" s="328"/>
      <c r="H119" s="328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31" s="2" customFormat="1" ht="12" customHeight="1">
      <c r="A120" s="35"/>
      <c r="B120" s="36"/>
      <c r="C120" s="30" t="s">
        <v>124</v>
      </c>
      <c r="D120" s="37"/>
      <c r="E120" s="37"/>
      <c r="F120" s="37"/>
      <c r="G120" s="37"/>
      <c r="H120" s="37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31" s="2" customFormat="1" ht="16.5" customHeight="1">
      <c r="A121" s="35"/>
      <c r="B121" s="36"/>
      <c r="C121" s="37"/>
      <c r="D121" s="37"/>
      <c r="E121" s="280" t="str">
        <f>E9</f>
        <v>SO.01 - Oprava střechy</v>
      </c>
      <c r="F121" s="329"/>
      <c r="G121" s="329"/>
      <c r="H121" s="329"/>
      <c r="I121" s="37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s="2" customFormat="1" ht="6.95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12" customHeight="1">
      <c r="A123" s="35"/>
      <c r="B123" s="36"/>
      <c r="C123" s="30" t="s">
        <v>20</v>
      </c>
      <c r="D123" s="37"/>
      <c r="E123" s="37"/>
      <c r="F123" s="28" t="str">
        <f>F12</f>
        <v>Praha Zbraslav</v>
      </c>
      <c r="G123" s="37"/>
      <c r="H123" s="37"/>
      <c r="I123" s="30" t="s">
        <v>22</v>
      </c>
      <c r="J123" s="67" t="str">
        <f>IF(J12="","",J12)</f>
        <v>11. 1. 2023</v>
      </c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6.95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15.2" customHeight="1">
      <c r="A125" s="35"/>
      <c r="B125" s="36"/>
      <c r="C125" s="30" t="s">
        <v>24</v>
      </c>
      <c r="D125" s="37"/>
      <c r="E125" s="37"/>
      <c r="F125" s="28" t="str">
        <f>E15</f>
        <v>Správa železnic, státní organizace</v>
      </c>
      <c r="G125" s="37"/>
      <c r="H125" s="37"/>
      <c r="I125" s="30" t="s">
        <v>32</v>
      </c>
      <c r="J125" s="33" t="str">
        <f>E21</f>
        <v xml:space="preserve"> </v>
      </c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15.2" customHeight="1">
      <c r="A126" s="35"/>
      <c r="B126" s="36"/>
      <c r="C126" s="30" t="s">
        <v>30</v>
      </c>
      <c r="D126" s="37"/>
      <c r="E126" s="37"/>
      <c r="F126" s="28" t="str">
        <f>IF(E18="","",E18)</f>
        <v>Vyplň údaj</v>
      </c>
      <c r="G126" s="37"/>
      <c r="H126" s="37"/>
      <c r="I126" s="30" t="s">
        <v>35</v>
      </c>
      <c r="J126" s="33" t="str">
        <f>E24</f>
        <v>L. Malý</v>
      </c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10.35" customHeight="1">
      <c r="A127" s="35"/>
      <c r="B127" s="36"/>
      <c r="C127" s="37"/>
      <c r="D127" s="37"/>
      <c r="E127" s="37"/>
      <c r="F127" s="37"/>
      <c r="G127" s="37"/>
      <c r="H127" s="37"/>
      <c r="I127" s="37"/>
      <c r="J127" s="37"/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11" customFormat="1" ht="29.25" customHeight="1">
      <c r="A128" s="165"/>
      <c r="B128" s="166"/>
      <c r="C128" s="167" t="s">
        <v>145</v>
      </c>
      <c r="D128" s="168" t="s">
        <v>63</v>
      </c>
      <c r="E128" s="168" t="s">
        <v>59</v>
      </c>
      <c r="F128" s="168" t="s">
        <v>60</v>
      </c>
      <c r="G128" s="168" t="s">
        <v>146</v>
      </c>
      <c r="H128" s="168" t="s">
        <v>147</v>
      </c>
      <c r="I128" s="168" t="s">
        <v>148</v>
      </c>
      <c r="J128" s="169" t="s">
        <v>128</v>
      </c>
      <c r="K128" s="170" t="s">
        <v>149</v>
      </c>
      <c r="L128" s="171"/>
      <c r="M128" s="76" t="s">
        <v>1</v>
      </c>
      <c r="N128" s="77" t="s">
        <v>42</v>
      </c>
      <c r="O128" s="77" t="s">
        <v>150</v>
      </c>
      <c r="P128" s="77" t="s">
        <v>151</v>
      </c>
      <c r="Q128" s="77" t="s">
        <v>152</v>
      </c>
      <c r="R128" s="77" t="s">
        <v>153</v>
      </c>
      <c r="S128" s="77" t="s">
        <v>154</v>
      </c>
      <c r="T128" s="78" t="s">
        <v>155</v>
      </c>
      <c r="U128" s="165"/>
      <c r="V128" s="165"/>
      <c r="W128" s="165"/>
      <c r="X128" s="165"/>
      <c r="Y128" s="165"/>
      <c r="Z128" s="165"/>
      <c r="AA128" s="165"/>
      <c r="AB128" s="165"/>
      <c r="AC128" s="165"/>
      <c r="AD128" s="165"/>
      <c r="AE128" s="165"/>
    </row>
    <row r="129" spans="1:65" s="2" customFormat="1" ht="22.9" customHeight="1">
      <c r="A129" s="35"/>
      <c r="B129" s="36"/>
      <c r="C129" s="83" t="s">
        <v>156</v>
      </c>
      <c r="D129" s="37"/>
      <c r="E129" s="37"/>
      <c r="F129" s="37"/>
      <c r="G129" s="37"/>
      <c r="H129" s="37"/>
      <c r="I129" s="37"/>
      <c r="J129" s="172">
        <f>BK129</f>
        <v>0</v>
      </c>
      <c r="K129" s="37"/>
      <c r="L129" s="40"/>
      <c r="M129" s="79"/>
      <c r="N129" s="173"/>
      <c r="O129" s="80"/>
      <c r="P129" s="174">
        <f>P130+P157+P291</f>
        <v>0</v>
      </c>
      <c r="Q129" s="80"/>
      <c r="R129" s="174">
        <f>R130+R157+R291</f>
        <v>10.953136000000001</v>
      </c>
      <c r="S129" s="80"/>
      <c r="T129" s="175">
        <f>T130+T157+T291</f>
        <v>26.5052506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77</v>
      </c>
      <c r="AU129" s="18" t="s">
        <v>130</v>
      </c>
      <c r="BK129" s="176">
        <f>BK130+BK157+BK291</f>
        <v>0</v>
      </c>
    </row>
    <row r="130" spans="1:65" s="12" customFormat="1" ht="25.9" customHeight="1">
      <c r="B130" s="177"/>
      <c r="C130" s="178"/>
      <c r="D130" s="179" t="s">
        <v>77</v>
      </c>
      <c r="E130" s="180" t="s">
        <v>157</v>
      </c>
      <c r="F130" s="180" t="s">
        <v>158</v>
      </c>
      <c r="G130" s="178"/>
      <c r="H130" s="178"/>
      <c r="I130" s="181"/>
      <c r="J130" s="182">
        <f>BK130</f>
        <v>0</v>
      </c>
      <c r="K130" s="178"/>
      <c r="L130" s="183"/>
      <c r="M130" s="184"/>
      <c r="N130" s="185"/>
      <c r="O130" s="185"/>
      <c r="P130" s="186">
        <f>P131+P133+P139+P155</f>
        <v>0</v>
      </c>
      <c r="Q130" s="185"/>
      <c r="R130" s="186">
        <f>R131+R133+R139+R155</f>
        <v>10.833600000000001</v>
      </c>
      <c r="S130" s="185"/>
      <c r="T130" s="187">
        <f>T131+T133+T139+T155</f>
        <v>15.810130000000001</v>
      </c>
      <c r="AR130" s="188" t="s">
        <v>86</v>
      </c>
      <c r="AT130" s="189" t="s">
        <v>77</v>
      </c>
      <c r="AU130" s="189" t="s">
        <v>78</v>
      </c>
      <c r="AY130" s="188" t="s">
        <v>159</v>
      </c>
      <c r="BK130" s="190">
        <f>BK131+BK133+BK139+BK155</f>
        <v>0</v>
      </c>
    </row>
    <row r="131" spans="1:65" s="12" customFormat="1" ht="22.9" customHeight="1">
      <c r="B131" s="177"/>
      <c r="C131" s="178"/>
      <c r="D131" s="179" t="s">
        <v>77</v>
      </c>
      <c r="E131" s="191" t="s">
        <v>160</v>
      </c>
      <c r="F131" s="191" t="s">
        <v>161</v>
      </c>
      <c r="G131" s="178"/>
      <c r="H131" s="178"/>
      <c r="I131" s="181"/>
      <c r="J131" s="192">
        <f>BK131</f>
        <v>0</v>
      </c>
      <c r="K131" s="178"/>
      <c r="L131" s="183"/>
      <c r="M131" s="184"/>
      <c r="N131" s="185"/>
      <c r="O131" s="185"/>
      <c r="P131" s="186">
        <f>P132</f>
        <v>0</v>
      </c>
      <c r="Q131" s="185"/>
      <c r="R131" s="186">
        <f>R132</f>
        <v>10.833600000000001</v>
      </c>
      <c r="S131" s="185"/>
      <c r="T131" s="187">
        <f>T132</f>
        <v>0</v>
      </c>
      <c r="AR131" s="188" t="s">
        <v>86</v>
      </c>
      <c r="AT131" s="189" t="s">
        <v>77</v>
      </c>
      <c r="AU131" s="189" t="s">
        <v>86</v>
      </c>
      <c r="AY131" s="188" t="s">
        <v>159</v>
      </c>
      <c r="BK131" s="190">
        <f>BK132</f>
        <v>0</v>
      </c>
    </row>
    <row r="132" spans="1:65" s="2" customFormat="1" ht="16.5" customHeight="1">
      <c r="A132" s="35"/>
      <c r="B132" s="36"/>
      <c r="C132" s="193" t="s">
        <v>86</v>
      </c>
      <c r="D132" s="193" t="s">
        <v>162</v>
      </c>
      <c r="E132" s="194" t="s">
        <v>163</v>
      </c>
      <c r="F132" s="195" t="s">
        <v>164</v>
      </c>
      <c r="G132" s="196" t="s">
        <v>165</v>
      </c>
      <c r="H132" s="197">
        <v>6</v>
      </c>
      <c r="I132" s="198"/>
      <c r="J132" s="199">
        <f>ROUND(I132*H132,2)</f>
        <v>0</v>
      </c>
      <c r="K132" s="200"/>
      <c r="L132" s="40"/>
      <c r="M132" s="201" t="s">
        <v>1</v>
      </c>
      <c r="N132" s="202" t="s">
        <v>43</v>
      </c>
      <c r="O132" s="72"/>
      <c r="P132" s="203">
        <f>O132*H132</f>
        <v>0</v>
      </c>
      <c r="Q132" s="203">
        <v>1.8056000000000001</v>
      </c>
      <c r="R132" s="203">
        <f>Q132*H132</f>
        <v>10.833600000000001</v>
      </c>
      <c r="S132" s="203">
        <v>0</v>
      </c>
      <c r="T132" s="204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5" t="s">
        <v>166</v>
      </c>
      <c r="AT132" s="205" t="s">
        <v>162</v>
      </c>
      <c r="AU132" s="205" t="s">
        <v>88</v>
      </c>
      <c r="AY132" s="18" t="s">
        <v>159</v>
      </c>
      <c r="BE132" s="206">
        <f>IF(N132="základní",J132,0)</f>
        <v>0</v>
      </c>
      <c r="BF132" s="206">
        <f>IF(N132="snížená",J132,0)</f>
        <v>0</v>
      </c>
      <c r="BG132" s="206">
        <f>IF(N132="zákl. přenesená",J132,0)</f>
        <v>0</v>
      </c>
      <c r="BH132" s="206">
        <f>IF(N132="sníž. přenesená",J132,0)</f>
        <v>0</v>
      </c>
      <c r="BI132" s="206">
        <f>IF(N132="nulová",J132,0)</f>
        <v>0</v>
      </c>
      <c r="BJ132" s="18" t="s">
        <v>86</v>
      </c>
      <c r="BK132" s="206">
        <f>ROUND(I132*H132,2)</f>
        <v>0</v>
      </c>
      <c r="BL132" s="18" t="s">
        <v>166</v>
      </c>
      <c r="BM132" s="205" t="s">
        <v>167</v>
      </c>
    </row>
    <row r="133" spans="1:65" s="12" customFormat="1" ht="22.9" customHeight="1">
      <c r="B133" s="177"/>
      <c r="C133" s="178"/>
      <c r="D133" s="179" t="s">
        <v>77</v>
      </c>
      <c r="E133" s="191" t="s">
        <v>168</v>
      </c>
      <c r="F133" s="191" t="s">
        <v>169</v>
      </c>
      <c r="G133" s="178"/>
      <c r="H133" s="178"/>
      <c r="I133" s="181"/>
      <c r="J133" s="192">
        <f>BK133</f>
        <v>0</v>
      </c>
      <c r="K133" s="178"/>
      <c r="L133" s="183"/>
      <c r="M133" s="184"/>
      <c r="N133" s="185"/>
      <c r="O133" s="185"/>
      <c r="P133" s="186">
        <f>SUM(P134:P138)</f>
        <v>0</v>
      </c>
      <c r="Q133" s="185"/>
      <c r="R133" s="186">
        <f>SUM(R134:R138)</f>
        <v>0</v>
      </c>
      <c r="S133" s="185"/>
      <c r="T133" s="187">
        <f>SUM(T134:T138)</f>
        <v>15.810130000000001</v>
      </c>
      <c r="AR133" s="188" t="s">
        <v>86</v>
      </c>
      <c r="AT133" s="189" t="s">
        <v>77</v>
      </c>
      <c r="AU133" s="189" t="s">
        <v>86</v>
      </c>
      <c r="AY133" s="188" t="s">
        <v>159</v>
      </c>
      <c r="BK133" s="190">
        <f>SUM(BK134:BK138)</f>
        <v>0</v>
      </c>
    </row>
    <row r="134" spans="1:65" s="2" customFormat="1" ht="33" customHeight="1">
      <c r="A134" s="35"/>
      <c r="B134" s="36"/>
      <c r="C134" s="193" t="s">
        <v>88</v>
      </c>
      <c r="D134" s="193" t="s">
        <v>162</v>
      </c>
      <c r="E134" s="194" t="s">
        <v>170</v>
      </c>
      <c r="F134" s="195" t="s">
        <v>171</v>
      </c>
      <c r="G134" s="196" t="s">
        <v>172</v>
      </c>
      <c r="H134" s="197">
        <v>1</v>
      </c>
      <c r="I134" s="198"/>
      <c r="J134" s="199">
        <f>ROUND(I134*H134,2)</f>
        <v>0</v>
      </c>
      <c r="K134" s="200"/>
      <c r="L134" s="40"/>
      <c r="M134" s="201" t="s">
        <v>1</v>
      </c>
      <c r="N134" s="202" t="s">
        <v>43</v>
      </c>
      <c r="O134" s="72"/>
      <c r="P134" s="203">
        <f>O134*H134</f>
        <v>0</v>
      </c>
      <c r="Q134" s="203">
        <v>0</v>
      </c>
      <c r="R134" s="203">
        <f>Q134*H134</f>
        <v>0</v>
      </c>
      <c r="S134" s="203">
        <v>0</v>
      </c>
      <c r="T134" s="204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5" t="s">
        <v>166</v>
      </c>
      <c r="AT134" s="205" t="s">
        <v>162</v>
      </c>
      <c r="AU134" s="205" t="s">
        <v>88</v>
      </c>
      <c r="AY134" s="18" t="s">
        <v>159</v>
      </c>
      <c r="BE134" s="206">
        <f>IF(N134="základní",J134,0)</f>
        <v>0</v>
      </c>
      <c r="BF134" s="206">
        <f>IF(N134="snížená",J134,0)</f>
        <v>0</v>
      </c>
      <c r="BG134" s="206">
        <f>IF(N134="zákl. přenesená",J134,0)</f>
        <v>0</v>
      </c>
      <c r="BH134" s="206">
        <f>IF(N134="sníž. přenesená",J134,0)</f>
        <v>0</v>
      </c>
      <c r="BI134" s="206">
        <f>IF(N134="nulová",J134,0)</f>
        <v>0</v>
      </c>
      <c r="BJ134" s="18" t="s">
        <v>86</v>
      </c>
      <c r="BK134" s="206">
        <f>ROUND(I134*H134,2)</f>
        <v>0</v>
      </c>
      <c r="BL134" s="18" t="s">
        <v>166</v>
      </c>
      <c r="BM134" s="205" t="s">
        <v>173</v>
      </c>
    </row>
    <row r="135" spans="1:65" s="2" customFormat="1" ht="24.2" customHeight="1">
      <c r="A135" s="35"/>
      <c r="B135" s="36"/>
      <c r="C135" s="193" t="s">
        <v>160</v>
      </c>
      <c r="D135" s="193" t="s">
        <v>162</v>
      </c>
      <c r="E135" s="194" t="s">
        <v>174</v>
      </c>
      <c r="F135" s="195" t="s">
        <v>175</v>
      </c>
      <c r="G135" s="196" t="s">
        <v>176</v>
      </c>
      <c r="H135" s="197">
        <v>10</v>
      </c>
      <c r="I135" s="198"/>
      <c r="J135" s="199">
        <f>ROUND(I135*H135,2)</f>
        <v>0</v>
      </c>
      <c r="K135" s="200"/>
      <c r="L135" s="40"/>
      <c r="M135" s="201" t="s">
        <v>1</v>
      </c>
      <c r="N135" s="202" t="s">
        <v>43</v>
      </c>
      <c r="O135" s="72"/>
      <c r="P135" s="203">
        <f>O135*H135</f>
        <v>0</v>
      </c>
      <c r="Q135" s="203">
        <v>0</v>
      </c>
      <c r="R135" s="203">
        <f>Q135*H135</f>
        <v>0</v>
      </c>
      <c r="S135" s="203">
        <v>1</v>
      </c>
      <c r="T135" s="204">
        <f>S135*H135</f>
        <v>10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5" t="s">
        <v>166</v>
      </c>
      <c r="AT135" s="205" t="s">
        <v>162</v>
      </c>
      <c r="AU135" s="205" t="s">
        <v>88</v>
      </c>
      <c r="AY135" s="18" t="s">
        <v>159</v>
      </c>
      <c r="BE135" s="206">
        <f>IF(N135="základní",J135,0)</f>
        <v>0</v>
      </c>
      <c r="BF135" s="206">
        <f>IF(N135="snížená",J135,0)</f>
        <v>0</v>
      </c>
      <c r="BG135" s="206">
        <f>IF(N135="zákl. přenesená",J135,0)</f>
        <v>0</v>
      </c>
      <c r="BH135" s="206">
        <f>IF(N135="sníž. přenesená",J135,0)</f>
        <v>0</v>
      </c>
      <c r="BI135" s="206">
        <f>IF(N135="nulová",J135,0)</f>
        <v>0</v>
      </c>
      <c r="BJ135" s="18" t="s">
        <v>86</v>
      </c>
      <c r="BK135" s="206">
        <f>ROUND(I135*H135,2)</f>
        <v>0</v>
      </c>
      <c r="BL135" s="18" t="s">
        <v>166</v>
      </c>
      <c r="BM135" s="205" t="s">
        <v>177</v>
      </c>
    </row>
    <row r="136" spans="1:65" s="2" customFormat="1" ht="49.15" customHeight="1">
      <c r="A136" s="35"/>
      <c r="B136" s="36"/>
      <c r="C136" s="193" t="s">
        <v>166</v>
      </c>
      <c r="D136" s="193" t="s">
        <v>162</v>
      </c>
      <c r="E136" s="194" t="s">
        <v>178</v>
      </c>
      <c r="F136" s="195" t="s">
        <v>179</v>
      </c>
      <c r="G136" s="196" t="s">
        <v>180</v>
      </c>
      <c r="H136" s="197">
        <v>3.645</v>
      </c>
      <c r="I136" s="198"/>
      <c r="J136" s="199">
        <f>ROUND(I136*H136,2)</f>
        <v>0</v>
      </c>
      <c r="K136" s="200"/>
      <c r="L136" s="40"/>
      <c r="M136" s="201" t="s">
        <v>1</v>
      </c>
      <c r="N136" s="202" t="s">
        <v>43</v>
      </c>
      <c r="O136" s="72"/>
      <c r="P136" s="203">
        <f>O136*H136</f>
        <v>0</v>
      </c>
      <c r="Q136" s="203">
        <v>0</v>
      </c>
      <c r="R136" s="203">
        <f>Q136*H136</f>
        <v>0</v>
      </c>
      <c r="S136" s="203">
        <v>1.5940000000000001</v>
      </c>
      <c r="T136" s="204">
        <f>S136*H136</f>
        <v>5.81013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5" t="s">
        <v>166</v>
      </c>
      <c r="AT136" s="205" t="s">
        <v>162</v>
      </c>
      <c r="AU136" s="205" t="s">
        <v>88</v>
      </c>
      <c r="AY136" s="18" t="s">
        <v>159</v>
      </c>
      <c r="BE136" s="206">
        <f>IF(N136="základní",J136,0)</f>
        <v>0</v>
      </c>
      <c r="BF136" s="206">
        <f>IF(N136="snížená",J136,0)</f>
        <v>0</v>
      </c>
      <c r="BG136" s="206">
        <f>IF(N136="zákl. přenesená",J136,0)</f>
        <v>0</v>
      </c>
      <c r="BH136" s="206">
        <f>IF(N136="sníž. přenesená",J136,0)</f>
        <v>0</v>
      </c>
      <c r="BI136" s="206">
        <f>IF(N136="nulová",J136,0)</f>
        <v>0</v>
      </c>
      <c r="BJ136" s="18" t="s">
        <v>86</v>
      </c>
      <c r="BK136" s="206">
        <f>ROUND(I136*H136,2)</f>
        <v>0</v>
      </c>
      <c r="BL136" s="18" t="s">
        <v>166</v>
      </c>
      <c r="BM136" s="205" t="s">
        <v>181</v>
      </c>
    </row>
    <row r="137" spans="1:65" s="13" customFormat="1" ht="11.25">
      <c r="B137" s="207"/>
      <c r="C137" s="208"/>
      <c r="D137" s="209" t="s">
        <v>182</v>
      </c>
      <c r="E137" s="210" t="s">
        <v>1</v>
      </c>
      <c r="F137" s="211" t="s">
        <v>183</v>
      </c>
      <c r="G137" s="208"/>
      <c r="H137" s="212">
        <v>3.645</v>
      </c>
      <c r="I137" s="213"/>
      <c r="J137" s="208"/>
      <c r="K137" s="208"/>
      <c r="L137" s="214"/>
      <c r="M137" s="215"/>
      <c r="N137" s="216"/>
      <c r="O137" s="216"/>
      <c r="P137" s="216"/>
      <c r="Q137" s="216"/>
      <c r="R137" s="216"/>
      <c r="S137" s="216"/>
      <c r="T137" s="217"/>
      <c r="AT137" s="218" t="s">
        <v>182</v>
      </c>
      <c r="AU137" s="218" t="s">
        <v>88</v>
      </c>
      <c r="AV137" s="13" t="s">
        <v>88</v>
      </c>
      <c r="AW137" s="13" t="s">
        <v>34</v>
      </c>
      <c r="AX137" s="13" t="s">
        <v>78</v>
      </c>
      <c r="AY137" s="218" t="s">
        <v>159</v>
      </c>
    </row>
    <row r="138" spans="1:65" s="14" customFormat="1" ht="11.25">
      <c r="B138" s="219"/>
      <c r="C138" s="220"/>
      <c r="D138" s="209" t="s">
        <v>182</v>
      </c>
      <c r="E138" s="221" t="s">
        <v>1</v>
      </c>
      <c r="F138" s="222" t="s">
        <v>184</v>
      </c>
      <c r="G138" s="220"/>
      <c r="H138" s="223">
        <v>3.645</v>
      </c>
      <c r="I138" s="224"/>
      <c r="J138" s="220"/>
      <c r="K138" s="220"/>
      <c r="L138" s="225"/>
      <c r="M138" s="226"/>
      <c r="N138" s="227"/>
      <c r="O138" s="227"/>
      <c r="P138" s="227"/>
      <c r="Q138" s="227"/>
      <c r="R138" s="227"/>
      <c r="S138" s="227"/>
      <c r="T138" s="228"/>
      <c r="AT138" s="229" t="s">
        <v>182</v>
      </c>
      <c r="AU138" s="229" t="s">
        <v>88</v>
      </c>
      <c r="AV138" s="14" t="s">
        <v>166</v>
      </c>
      <c r="AW138" s="14" t="s">
        <v>34</v>
      </c>
      <c r="AX138" s="14" t="s">
        <v>86</v>
      </c>
      <c r="AY138" s="229" t="s">
        <v>159</v>
      </c>
    </row>
    <row r="139" spans="1:65" s="12" customFormat="1" ht="22.9" customHeight="1">
      <c r="B139" s="177"/>
      <c r="C139" s="178"/>
      <c r="D139" s="179" t="s">
        <v>77</v>
      </c>
      <c r="E139" s="191" t="s">
        <v>185</v>
      </c>
      <c r="F139" s="191" t="s">
        <v>186</v>
      </c>
      <c r="G139" s="178"/>
      <c r="H139" s="178"/>
      <c r="I139" s="181"/>
      <c r="J139" s="192">
        <f>BK139</f>
        <v>0</v>
      </c>
      <c r="K139" s="178"/>
      <c r="L139" s="183"/>
      <c r="M139" s="184"/>
      <c r="N139" s="185"/>
      <c r="O139" s="185"/>
      <c r="P139" s="186">
        <f>SUM(P140:P154)</f>
        <v>0</v>
      </c>
      <c r="Q139" s="185"/>
      <c r="R139" s="186">
        <f>SUM(R140:R154)</f>
        <v>0</v>
      </c>
      <c r="S139" s="185"/>
      <c r="T139" s="187">
        <f>SUM(T140:T154)</f>
        <v>0</v>
      </c>
      <c r="AR139" s="188" t="s">
        <v>86</v>
      </c>
      <c r="AT139" s="189" t="s">
        <v>77</v>
      </c>
      <c r="AU139" s="189" t="s">
        <v>86</v>
      </c>
      <c r="AY139" s="188" t="s">
        <v>159</v>
      </c>
      <c r="BK139" s="190">
        <f>SUM(BK140:BK154)</f>
        <v>0</v>
      </c>
    </row>
    <row r="140" spans="1:65" s="2" customFormat="1" ht="24.2" customHeight="1">
      <c r="A140" s="35"/>
      <c r="B140" s="36"/>
      <c r="C140" s="193" t="s">
        <v>187</v>
      </c>
      <c r="D140" s="193" t="s">
        <v>162</v>
      </c>
      <c r="E140" s="194" t="s">
        <v>188</v>
      </c>
      <c r="F140" s="195" t="s">
        <v>189</v>
      </c>
      <c r="G140" s="196" t="s">
        <v>176</v>
      </c>
      <c r="H140" s="197">
        <v>26.504999999999999</v>
      </c>
      <c r="I140" s="198"/>
      <c r="J140" s="199">
        <f>ROUND(I140*H140,2)</f>
        <v>0</v>
      </c>
      <c r="K140" s="200"/>
      <c r="L140" s="40"/>
      <c r="M140" s="201" t="s">
        <v>1</v>
      </c>
      <c r="N140" s="202" t="s">
        <v>43</v>
      </c>
      <c r="O140" s="72"/>
      <c r="P140" s="203">
        <f>O140*H140</f>
        <v>0</v>
      </c>
      <c r="Q140" s="203">
        <v>0</v>
      </c>
      <c r="R140" s="203">
        <f>Q140*H140</f>
        <v>0</v>
      </c>
      <c r="S140" s="203">
        <v>0</v>
      </c>
      <c r="T140" s="204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5" t="s">
        <v>166</v>
      </c>
      <c r="AT140" s="205" t="s">
        <v>162</v>
      </c>
      <c r="AU140" s="205" t="s">
        <v>88</v>
      </c>
      <c r="AY140" s="18" t="s">
        <v>159</v>
      </c>
      <c r="BE140" s="206">
        <f>IF(N140="základní",J140,0)</f>
        <v>0</v>
      </c>
      <c r="BF140" s="206">
        <f>IF(N140="snížená",J140,0)</f>
        <v>0</v>
      </c>
      <c r="BG140" s="206">
        <f>IF(N140="zákl. přenesená",J140,0)</f>
        <v>0</v>
      </c>
      <c r="BH140" s="206">
        <f>IF(N140="sníž. přenesená",J140,0)</f>
        <v>0</v>
      </c>
      <c r="BI140" s="206">
        <f>IF(N140="nulová",J140,0)</f>
        <v>0</v>
      </c>
      <c r="BJ140" s="18" t="s">
        <v>86</v>
      </c>
      <c r="BK140" s="206">
        <f>ROUND(I140*H140,2)</f>
        <v>0</v>
      </c>
      <c r="BL140" s="18" t="s">
        <v>166</v>
      </c>
      <c r="BM140" s="205" t="s">
        <v>190</v>
      </c>
    </row>
    <row r="141" spans="1:65" s="2" customFormat="1" ht="24.2" customHeight="1">
      <c r="A141" s="35"/>
      <c r="B141" s="36"/>
      <c r="C141" s="193" t="s">
        <v>191</v>
      </c>
      <c r="D141" s="193" t="s">
        <v>162</v>
      </c>
      <c r="E141" s="194" t="s">
        <v>192</v>
      </c>
      <c r="F141" s="195" t="s">
        <v>193</v>
      </c>
      <c r="G141" s="196" t="s">
        <v>176</v>
      </c>
      <c r="H141" s="197">
        <v>26.504999999999999</v>
      </c>
      <c r="I141" s="198"/>
      <c r="J141" s="199">
        <f>ROUND(I141*H141,2)</f>
        <v>0</v>
      </c>
      <c r="K141" s="200"/>
      <c r="L141" s="40"/>
      <c r="M141" s="201" t="s">
        <v>1</v>
      </c>
      <c r="N141" s="202" t="s">
        <v>43</v>
      </c>
      <c r="O141" s="72"/>
      <c r="P141" s="203">
        <f>O141*H141</f>
        <v>0</v>
      </c>
      <c r="Q141" s="203">
        <v>0</v>
      </c>
      <c r="R141" s="203">
        <f>Q141*H141</f>
        <v>0</v>
      </c>
      <c r="S141" s="203">
        <v>0</v>
      </c>
      <c r="T141" s="204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05" t="s">
        <v>166</v>
      </c>
      <c r="AT141" s="205" t="s">
        <v>162</v>
      </c>
      <c r="AU141" s="205" t="s">
        <v>88</v>
      </c>
      <c r="AY141" s="18" t="s">
        <v>159</v>
      </c>
      <c r="BE141" s="206">
        <f>IF(N141="základní",J141,0)</f>
        <v>0</v>
      </c>
      <c r="BF141" s="206">
        <f>IF(N141="snížená",J141,0)</f>
        <v>0</v>
      </c>
      <c r="BG141" s="206">
        <f>IF(N141="zákl. přenesená",J141,0)</f>
        <v>0</v>
      </c>
      <c r="BH141" s="206">
        <f>IF(N141="sníž. přenesená",J141,0)</f>
        <v>0</v>
      </c>
      <c r="BI141" s="206">
        <f>IF(N141="nulová",J141,0)</f>
        <v>0</v>
      </c>
      <c r="BJ141" s="18" t="s">
        <v>86</v>
      </c>
      <c r="BK141" s="206">
        <f>ROUND(I141*H141,2)</f>
        <v>0</v>
      </c>
      <c r="BL141" s="18" t="s">
        <v>166</v>
      </c>
      <c r="BM141" s="205" t="s">
        <v>194</v>
      </c>
    </row>
    <row r="142" spans="1:65" s="2" customFormat="1" ht="24.2" customHeight="1">
      <c r="A142" s="35"/>
      <c r="B142" s="36"/>
      <c r="C142" s="193" t="s">
        <v>195</v>
      </c>
      <c r="D142" s="193" t="s">
        <v>162</v>
      </c>
      <c r="E142" s="194" t="s">
        <v>196</v>
      </c>
      <c r="F142" s="195" t="s">
        <v>197</v>
      </c>
      <c r="G142" s="196" t="s">
        <v>176</v>
      </c>
      <c r="H142" s="197">
        <v>503.59500000000003</v>
      </c>
      <c r="I142" s="198"/>
      <c r="J142" s="199">
        <f>ROUND(I142*H142,2)</f>
        <v>0</v>
      </c>
      <c r="K142" s="200"/>
      <c r="L142" s="40"/>
      <c r="M142" s="201" t="s">
        <v>1</v>
      </c>
      <c r="N142" s="202" t="s">
        <v>43</v>
      </c>
      <c r="O142" s="72"/>
      <c r="P142" s="203">
        <f>O142*H142</f>
        <v>0</v>
      </c>
      <c r="Q142" s="203">
        <v>0</v>
      </c>
      <c r="R142" s="203">
        <f>Q142*H142</f>
        <v>0</v>
      </c>
      <c r="S142" s="203">
        <v>0</v>
      </c>
      <c r="T142" s="204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5" t="s">
        <v>166</v>
      </c>
      <c r="AT142" s="205" t="s">
        <v>162</v>
      </c>
      <c r="AU142" s="205" t="s">
        <v>88</v>
      </c>
      <c r="AY142" s="18" t="s">
        <v>159</v>
      </c>
      <c r="BE142" s="206">
        <f>IF(N142="základní",J142,0)</f>
        <v>0</v>
      </c>
      <c r="BF142" s="206">
        <f>IF(N142="snížená",J142,0)</f>
        <v>0</v>
      </c>
      <c r="BG142" s="206">
        <f>IF(N142="zákl. přenesená",J142,0)</f>
        <v>0</v>
      </c>
      <c r="BH142" s="206">
        <f>IF(N142="sníž. přenesená",J142,0)</f>
        <v>0</v>
      </c>
      <c r="BI142" s="206">
        <f>IF(N142="nulová",J142,0)</f>
        <v>0</v>
      </c>
      <c r="BJ142" s="18" t="s">
        <v>86</v>
      </c>
      <c r="BK142" s="206">
        <f>ROUND(I142*H142,2)</f>
        <v>0</v>
      </c>
      <c r="BL142" s="18" t="s">
        <v>166</v>
      </c>
      <c r="BM142" s="205" t="s">
        <v>198</v>
      </c>
    </row>
    <row r="143" spans="1:65" s="13" customFormat="1" ht="11.25">
      <c r="B143" s="207"/>
      <c r="C143" s="208"/>
      <c r="D143" s="209" t="s">
        <v>182</v>
      </c>
      <c r="E143" s="210" t="s">
        <v>1</v>
      </c>
      <c r="F143" s="211" t="s">
        <v>199</v>
      </c>
      <c r="G143" s="208"/>
      <c r="H143" s="212">
        <v>503.59500000000003</v>
      </c>
      <c r="I143" s="213"/>
      <c r="J143" s="208"/>
      <c r="K143" s="208"/>
      <c r="L143" s="214"/>
      <c r="M143" s="215"/>
      <c r="N143" s="216"/>
      <c r="O143" s="216"/>
      <c r="P143" s="216"/>
      <c r="Q143" s="216"/>
      <c r="R143" s="216"/>
      <c r="S143" s="216"/>
      <c r="T143" s="217"/>
      <c r="AT143" s="218" t="s">
        <v>182</v>
      </c>
      <c r="AU143" s="218" t="s">
        <v>88</v>
      </c>
      <c r="AV143" s="13" t="s">
        <v>88</v>
      </c>
      <c r="AW143" s="13" t="s">
        <v>34</v>
      </c>
      <c r="AX143" s="13" t="s">
        <v>86</v>
      </c>
      <c r="AY143" s="218" t="s">
        <v>159</v>
      </c>
    </row>
    <row r="144" spans="1:65" s="2" customFormat="1" ht="24.2" customHeight="1">
      <c r="A144" s="35"/>
      <c r="B144" s="36"/>
      <c r="C144" s="193" t="s">
        <v>200</v>
      </c>
      <c r="D144" s="193" t="s">
        <v>162</v>
      </c>
      <c r="E144" s="194" t="s">
        <v>201</v>
      </c>
      <c r="F144" s="195" t="s">
        <v>202</v>
      </c>
      <c r="G144" s="196" t="s">
        <v>176</v>
      </c>
      <c r="H144" s="197">
        <v>1.1000000000000001</v>
      </c>
      <c r="I144" s="198"/>
      <c r="J144" s="199">
        <f>ROUND(I144*H144,2)</f>
        <v>0</v>
      </c>
      <c r="K144" s="200"/>
      <c r="L144" s="40"/>
      <c r="M144" s="201" t="s">
        <v>1</v>
      </c>
      <c r="N144" s="202" t="s">
        <v>43</v>
      </c>
      <c r="O144" s="72"/>
      <c r="P144" s="203">
        <f>O144*H144</f>
        <v>0</v>
      </c>
      <c r="Q144" s="203">
        <v>0</v>
      </c>
      <c r="R144" s="203">
        <f>Q144*H144</f>
        <v>0</v>
      </c>
      <c r="S144" s="203">
        <v>0</v>
      </c>
      <c r="T144" s="204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5" t="s">
        <v>166</v>
      </c>
      <c r="AT144" s="205" t="s">
        <v>162</v>
      </c>
      <c r="AU144" s="205" t="s">
        <v>88</v>
      </c>
      <c r="AY144" s="18" t="s">
        <v>159</v>
      </c>
      <c r="BE144" s="206">
        <f>IF(N144="základní",J144,0)</f>
        <v>0</v>
      </c>
      <c r="BF144" s="206">
        <f>IF(N144="snížená",J144,0)</f>
        <v>0</v>
      </c>
      <c r="BG144" s="206">
        <f>IF(N144="zákl. přenesená",J144,0)</f>
        <v>0</v>
      </c>
      <c r="BH144" s="206">
        <f>IF(N144="sníž. přenesená",J144,0)</f>
        <v>0</v>
      </c>
      <c r="BI144" s="206">
        <f>IF(N144="nulová",J144,0)</f>
        <v>0</v>
      </c>
      <c r="BJ144" s="18" t="s">
        <v>86</v>
      </c>
      <c r="BK144" s="206">
        <f>ROUND(I144*H144,2)</f>
        <v>0</v>
      </c>
      <c r="BL144" s="18" t="s">
        <v>166</v>
      </c>
      <c r="BM144" s="205" t="s">
        <v>203</v>
      </c>
    </row>
    <row r="145" spans="1:65" s="2" customFormat="1" ht="58.5">
      <c r="A145" s="35"/>
      <c r="B145" s="36"/>
      <c r="C145" s="37"/>
      <c r="D145" s="209" t="s">
        <v>204</v>
      </c>
      <c r="E145" s="37"/>
      <c r="F145" s="230" t="s">
        <v>205</v>
      </c>
      <c r="G145" s="37"/>
      <c r="H145" s="37"/>
      <c r="I145" s="231"/>
      <c r="J145" s="37"/>
      <c r="K145" s="37"/>
      <c r="L145" s="40"/>
      <c r="M145" s="232"/>
      <c r="N145" s="233"/>
      <c r="O145" s="72"/>
      <c r="P145" s="72"/>
      <c r="Q145" s="72"/>
      <c r="R145" s="72"/>
      <c r="S145" s="72"/>
      <c r="T145" s="73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8" t="s">
        <v>204</v>
      </c>
      <c r="AU145" s="18" t="s">
        <v>88</v>
      </c>
    </row>
    <row r="146" spans="1:65" s="2" customFormat="1" ht="44.25" customHeight="1">
      <c r="A146" s="35"/>
      <c r="B146" s="36"/>
      <c r="C146" s="193" t="s">
        <v>168</v>
      </c>
      <c r="D146" s="193" t="s">
        <v>162</v>
      </c>
      <c r="E146" s="194" t="s">
        <v>206</v>
      </c>
      <c r="F146" s="195" t="s">
        <v>207</v>
      </c>
      <c r="G146" s="196" t="s">
        <v>176</v>
      </c>
      <c r="H146" s="197">
        <v>5.81</v>
      </c>
      <c r="I146" s="198"/>
      <c r="J146" s="199">
        <f>ROUND(I146*H146,2)</f>
        <v>0</v>
      </c>
      <c r="K146" s="200"/>
      <c r="L146" s="40"/>
      <c r="M146" s="201" t="s">
        <v>1</v>
      </c>
      <c r="N146" s="202" t="s">
        <v>43</v>
      </c>
      <c r="O146" s="72"/>
      <c r="P146" s="203">
        <f>O146*H146</f>
        <v>0</v>
      </c>
      <c r="Q146" s="203">
        <v>0</v>
      </c>
      <c r="R146" s="203">
        <f>Q146*H146</f>
        <v>0</v>
      </c>
      <c r="S146" s="203">
        <v>0</v>
      </c>
      <c r="T146" s="204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05" t="s">
        <v>166</v>
      </c>
      <c r="AT146" s="205" t="s">
        <v>162</v>
      </c>
      <c r="AU146" s="205" t="s">
        <v>88</v>
      </c>
      <c r="AY146" s="18" t="s">
        <v>159</v>
      </c>
      <c r="BE146" s="206">
        <f>IF(N146="základní",J146,0)</f>
        <v>0</v>
      </c>
      <c r="BF146" s="206">
        <f>IF(N146="snížená",J146,0)</f>
        <v>0</v>
      </c>
      <c r="BG146" s="206">
        <f>IF(N146="zákl. přenesená",J146,0)</f>
        <v>0</v>
      </c>
      <c r="BH146" s="206">
        <f>IF(N146="sníž. přenesená",J146,0)</f>
        <v>0</v>
      </c>
      <c r="BI146" s="206">
        <f>IF(N146="nulová",J146,0)</f>
        <v>0</v>
      </c>
      <c r="BJ146" s="18" t="s">
        <v>86</v>
      </c>
      <c r="BK146" s="206">
        <f>ROUND(I146*H146,2)</f>
        <v>0</v>
      </c>
      <c r="BL146" s="18" t="s">
        <v>166</v>
      </c>
      <c r="BM146" s="205" t="s">
        <v>208</v>
      </c>
    </row>
    <row r="147" spans="1:65" s="2" customFormat="1" ht="55.5" customHeight="1">
      <c r="A147" s="35"/>
      <c r="B147" s="36"/>
      <c r="C147" s="193" t="s">
        <v>209</v>
      </c>
      <c r="D147" s="193" t="s">
        <v>162</v>
      </c>
      <c r="E147" s="194" t="s">
        <v>210</v>
      </c>
      <c r="F147" s="195" t="s">
        <v>211</v>
      </c>
      <c r="G147" s="196" t="s">
        <v>176</v>
      </c>
      <c r="H147" s="197">
        <v>1.341</v>
      </c>
      <c r="I147" s="198"/>
      <c r="J147" s="199">
        <f>ROUND(I147*H147,2)</f>
        <v>0</v>
      </c>
      <c r="K147" s="200"/>
      <c r="L147" s="40"/>
      <c r="M147" s="201" t="s">
        <v>1</v>
      </c>
      <c r="N147" s="202" t="s">
        <v>43</v>
      </c>
      <c r="O147" s="72"/>
      <c r="P147" s="203">
        <f>O147*H147</f>
        <v>0</v>
      </c>
      <c r="Q147" s="203">
        <v>0</v>
      </c>
      <c r="R147" s="203">
        <f>Q147*H147</f>
        <v>0</v>
      </c>
      <c r="S147" s="203">
        <v>0</v>
      </c>
      <c r="T147" s="204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5" t="s">
        <v>166</v>
      </c>
      <c r="AT147" s="205" t="s">
        <v>162</v>
      </c>
      <c r="AU147" s="205" t="s">
        <v>88</v>
      </c>
      <c r="AY147" s="18" t="s">
        <v>159</v>
      </c>
      <c r="BE147" s="206">
        <f>IF(N147="základní",J147,0)</f>
        <v>0</v>
      </c>
      <c r="BF147" s="206">
        <f>IF(N147="snížená",J147,0)</f>
        <v>0</v>
      </c>
      <c r="BG147" s="206">
        <f>IF(N147="zákl. přenesená",J147,0)</f>
        <v>0</v>
      </c>
      <c r="BH147" s="206">
        <f>IF(N147="sníž. přenesená",J147,0)</f>
        <v>0</v>
      </c>
      <c r="BI147" s="206">
        <f>IF(N147="nulová",J147,0)</f>
        <v>0</v>
      </c>
      <c r="BJ147" s="18" t="s">
        <v>86</v>
      </c>
      <c r="BK147" s="206">
        <f>ROUND(I147*H147,2)</f>
        <v>0</v>
      </c>
      <c r="BL147" s="18" t="s">
        <v>166</v>
      </c>
      <c r="BM147" s="205" t="s">
        <v>212</v>
      </c>
    </row>
    <row r="148" spans="1:65" s="13" customFormat="1" ht="11.25">
      <c r="B148" s="207"/>
      <c r="C148" s="208"/>
      <c r="D148" s="209" t="s">
        <v>182</v>
      </c>
      <c r="E148" s="210" t="s">
        <v>1</v>
      </c>
      <c r="F148" s="211" t="s">
        <v>213</v>
      </c>
      <c r="G148" s="208"/>
      <c r="H148" s="212">
        <v>26.504999999999999</v>
      </c>
      <c r="I148" s="213"/>
      <c r="J148" s="208"/>
      <c r="K148" s="208"/>
      <c r="L148" s="214"/>
      <c r="M148" s="215"/>
      <c r="N148" s="216"/>
      <c r="O148" s="216"/>
      <c r="P148" s="216"/>
      <c r="Q148" s="216"/>
      <c r="R148" s="216"/>
      <c r="S148" s="216"/>
      <c r="T148" s="217"/>
      <c r="AT148" s="218" t="s">
        <v>182</v>
      </c>
      <c r="AU148" s="218" t="s">
        <v>88</v>
      </c>
      <c r="AV148" s="13" t="s">
        <v>88</v>
      </c>
      <c r="AW148" s="13" t="s">
        <v>34</v>
      </c>
      <c r="AX148" s="13" t="s">
        <v>78</v>
      </c>
      <c r="AY148" s="218" t="s">
        <v>159</v>
      </c>
    </row>
    <row r="149" spans="1:65" s="13" customFormat="1" ht="11.25">
      <c r="B149" s="207"/>
      <c r="C149" s="208"/>
      <c r="D149" s="209" t="s">
        <v>182</v>
      </c>
      <c r="E149" s="210" t="s">
        <v>1</v>
      </c>
      <c r="F149" s="211" t="s">
        <v>214</v>
      </c>
      <c r="G149" s="208"/>
      <c r="H149" s="212">
        <v>-10</v>
      </c>
      <c r="I149" s="213"/>
      <c r="J149" s="208"/>
      <c r="K149" s="208"/>
      <c r="L149" s="214"/>
      <c r="M149" s="215"/>
      <c r="N149" s="216"/>
      <c r="O149" s="216"/>
      <c r="P149" s="216"/>
      <c r="Q149" s="216"/>
      <c r="R149" s="216"/>
      <c r="S149" s="216"/>
      <c r="T149" s="217"/>
      <c r="AT149" s="218" t="s">
        <v>182</v>
      </c>
      <c r="AU149" s="218" t="s">
        <v>88</v>
      </c>
      <c r="AV149" s="13" t="s">
        <v>88</v>
      </c>
      <c r="AW149" s="13" t="s">
        <v>34</v>
      </c>
      <c r="AX149" s="13" t="s">
        <v>78</v>
      </c>
      <c r="AY149" s="218" t="s">
        <v>159</v>
      </c>
    </row>
    <row r="150" spans="1:65" s="13" customFormat="1" ht="11.25">
      <c r="B150" s="207"/>
      <c r="C150" s="208"/>
      <c r="D150" s="209" t="s">
        <v>182</v>
      </c>
      <c r="E150" s="210" t="s">
        <v>1</v>
      </c>
      <c r="F150" s="211" t="s">
        <v>215</v>
      </c>
      <c r="G150" s="208"/>
      <c r="H150" s="212">
        <v>-5.81</v>
      </c>
      <c r="I150" s="213"/>
      <c r="J150" s="208"/>
      <c r="K150" s="208"/>
      <c r="L150" s="214"/>
      <c r="M150" s="215"/>
      <c r="N150" s="216"/>
      <c r="O150" s="216"/>
      <c r="P150" s="216"/>
      <c r="Q150" s="216"/>
      <c r="R150" s="216"/>
      <c r="S150" s="216"/>
      <c r="T150" s="217"/>
      <c r="AT150" s="218" t="s">
        <v>182</v>
      </c>
      <c r="AU150" s="218" t="s">
        <v>88</v>
      </c>
      <c r="AV150" s="13" t="s">
        <v>88</v>
      </c>
      <c r="AW150" s="13" t="s">
        <v>34</v>
      </c>
      <c r="AX150" s="13" t="s">
        <v>78</v>
      </c>
      <c r="AY150" s="218" t="s">
        <v>159</v>
      </c>
    </row>
    <row r="151" spans="1:65" s="13" customFormat="1" ht="11.25">
      <c r="B151" s="207"/>
      <c r="C151" s="208"/>
      <c r="D151" s="209" t="s">
        <v>182</v>
      </c>
      <c r="E151" s="210" t="s">
        <v>1</v>
      </c>
      <c r="F151" s="211" t="s">
        <v>216</v>
      </c>
      <c r="G151" s="208"/>
      <c r="H151" s="212">
        <v>-9.3539999999999992</v>
      </c>
      <c r="I151" s="213"/>
      <c r="J151" s="208"/>
      <c r="K151" s="208"/>
      <c r="L151" s="214"/>
      <c r="M151" s="215"/>
      <c r="N151" s="216"/>
      <c r="O151" s="216"/>
      <c r="P151" s="216"/>
      <c r="Q151" s="216"/>
      <c r="R151" s="216"/>
      <c r="S151" s="216"/>
      <c r="T151" s="217"/>
      <c r="AT151" s="218" t="s">
        <v>182</v>
      </c>
      <c r="AU151" s="218" t="s">
        <v>88</v>
      </c>
      <c r="AV151" s="13" t="s">
        <v>88</v>
      </c>
      <c r="AW151" s="13" t="s">
        <v>34</v>
      </c>
      <c r="AX151" s="13" t="s">
        <v>78</v>
      </c>
      <c r="AY151" s="218" t="s">
        <v>159</v>
      </c>
    </row>
    <row r="152" spans="1:65" s="14" customFormat="1" ht="11.25">
      <c r="B152" s="219"/>
      <c r="C152" s="220"/>
      <c r="D152" s="209" t="s">
        <v>182</v>
      </c>
      <c r="E152" s="221" t="s">
        <v>1</v>
      </c>
      <c r="F152" s="222" t="s">
        <v>184</v>
      </c>
      <c r="G152" s="220"/>
      <c r="H152" s="223">
        <v>1.3410000000000011</v>
      </c>
      <c r="I152" s="224"/>
      <c r="J152" s="220"/>
      <c r="K152" s="220"/>
      <c r="L152" s="225"/>
      <c r="M152" s="226"/>
      <c r="N152" s="227"/>
      <c r="O152" s="227"/>
      <c r="P152" s="227"/>
      <c r="Q152" s="227"/>
      <c r="R152" s="227"/>
      <c r="S152" s="227"/>
      <c r="T152" s="228"/>
      <c r="AT152" s="229" t="s">
        <v>182</v>
      </c>
      <c r="AU152" s="229" t="s">
        <v>88</v>
      </c>
      <c r="AV152" s="14" t="s">
        <v>166</v>
      </c>
      <c r="AW152" s="14" t="s">
        <v>34</v>
      </c>
      <c r="AX152" s="14" t="s">
        <v>86</v>
      </c>
      <c r="AY152" s="229" t="s">
        <v>159</v>
      </c>
    </row>
    <row r="153" spans="1:65" s="2" customFormat="1" ht="37.9" customHeight="1">
      <c r="A153" s="35"/>
      <c r="B153" s="36"/>
      <c r="C153" s="193" t="s">
        <v>217</v>
      </c>
      <c r="D153" s="193" t="s">
        <v>162</v>
      </c>
      <c r="E153" s="194" t="s">
        <v>218</v>
      </c>
      <c r="F153" s="195" t="s">
        <v>219</v>
      </c>
      <c r="G153" s="196" t="s">
        <v>176</v>
      </c>
      <c r="H153" s="197">
        <v>10</v>
      </c>
      <c r="I153" s="198"/>
      <c r="J153" s="199">
        <f>ROUND(I153*H153,2)</f>
        <v>0</v>
      </c>
      <c r="K153" s="200"/>
      <c r="L153" s="40"/>
      <c r="M153" s="201" t="s">
        <v>1</v>
      </c>
      <c r="N153" s="202" t="s">
        <v>43</v>
      </c>
      <c r="O153" s="72"/>
      <c r="P153" s="203">
        <f>O153*H153</f>
        <v>0</v>
      </c>
      <c r="Q153" s="203">
        <v>0</v>
      </c>
      <c r="R153" s="203">
        <f>Q153*H153</f>
        <v>0</v>
      </c>
      <c r="S153" s="203">
        <v>0</v>
      </c>
      <c r="T153" s="204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05" t="s">
        <v>166</v>
      </c>
      <c r="AT153" s="205" t="s">
        <v>162</v>
      </c>
      <c r="AU153" s="205" t="s">
        <v>88</v>
      </c>
      <c r="AY153" s="18" t="s">
        <v>159</v>
      </c>
      <c r="BE153" s="206">
        <f>IF(N153="základní",J153,0)</f>
        <v>0</v>
      </c>
      <c r="BF153" s="206">
        <f>IF(N153="snížená",J153,0)</f>
        <v>0</v>
      </c>
      <c r="BG153" s="206">
        <f>IF(N153="zákl. přenesená",J153,0)</f>
        <v>0</v>
      </c>
      <c r="BH153" s="206">
        <f>IF(N153="sníž. přenesená",J153,0)</f>
        <v>0</v>
      </c>
      <c r="BI153" s="206">
        <f>IF(N153="nulová",J153,0)</f>
        <v>0</v>
      </c>
      <c r="BJ153" s="18" t="s">
        <v>86</v>
      </c>
      <c r="BK153" s="206">
        <f>ROUND(I153*H153,2)</f>
        <v>0</v>
      </c>
      <c r="BL153" s="18" t="s">
        <v>166</v>
      </c>
      <c r="BM153" s="205" t="s">
        <v>220</v>
      </c>
    </row>
    <row r="154" spans="1:65" s="2" customFormat="1" ht="24.2" customHeight="1">
      <c r="A154" s="35"/>
      <c r="B154" s="36"/>
      <c r="C154" s="193" t="s">
        <v>221</v>
      </c>
      <c r="D154" s="193" t="s">
        <v>162</v>
      </c>
      <c r="E154" s="194" t="s">
        <v>222</v>
      </c>
      <c r="F154" s="195" t="s">
        <v>223</v>
      </c>
      <c r="G154" s="196" t="s">
        <v>176</v>
      </c>
      <c r="H154" s="197">
        <v>9.3539999999999992</v>
      </c>
      <c r="I154" s="198"/>
      <c r="J154" s="199">
        <f>ROUND(I154*H154,2)</f>
        <v>0</v>
      </c>
      <c r="K154" s="200"/>
      <c r="L154" s="40"/>
      <c r="M154" s="201" t="s">
        <v>1</v>
      </c>
      <c r="N154" s="202" t="s">
        <v>43</v>
      </c>
      <c r="O154" s="72"/>
      <c r="P154" s="203">
        <f>O154*H154</f>
        <v>0</v>
      </c>
      <c r="Q154" s="203">
        <v>0</v>
      </c>
      <c r="R154" s="203">
        <f>Q154*H154</f>
        <v>0</v>
      </c>
      <c r="S154" s="203">
        <v>0</v>
      </c>
      <c r="T154" s="204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05" t="s">
        <v>166</v>
      </c>
      <c r="AT154" s="205" t="s">
        <v>162</v>
      </c>
      <c r="AU154" s="205" t="s">
        <v>88</v>
      </c>
      <c r="AY154" s="18" t="s">
        <v>159</v>
      </c>
      <c r="BE154" s="206">
        <f>IF(N154="základní",J154,0)</f>
        <v>0</v>
      </c>
      <c r="BF154" s="206">
        <f>IF(N154="snížená",J154,0)</f>
        <v>0</v>
      </c>
      <c r="BG154" s="206">
        <f>IF(N154="zákl. přenesená",J154,0)</f>
        <v>0</v>
      </c>
      <c r="BH154" s="206">
        <f>IF(N154="sníž. přenesená",J154,0)</f>
        <v>0</v>
      </c>
      <c r="BI154" s="206">
        <f>IF(N154="nulová",J154,0)</f>
        <v>0</v>
      </c>
      <c r="BJ154" s="18" t="s">
        <v>86</v>
      </c>
      <c r="BK154" s="206">
        <f>ROUND(I154*H154,2)</f>
        <v>0</v>
      </c>
      <c r="BL154" s="18" t="s">
        <v>166</v>
      </c>
      <c r="BM154" s="205" t="s">
        <v>224</v>
      </c>
    </row>
    <row r="155" spans="1:65" s="12" customFormat="1" ht="22.9" customHeight="1">
      <c r="B155" s="177"/>
      <c r="C155" s="178"/>
      <c r="D155" s="179" t="s">
        <v>77</v>
      </c>
      <c r="E155" s="191" t="s">
        <v>225</v>
      </c>
      <c r="F155" s="191" t="s">
        <v>226</v>
      </c>
      <c r="G155" s="178"/>
      <c r="H155" s="178"/>
      <c r="I155" s="181"/>
      <c r="J155" s="192">
        <f>BK155</f>
        <v>0</v>
      </c>
      <c r="K155" s="178"/>
      <c r="L155" s="183"/>
      <c r="M155" s="184"/>
      <c r="N155" s="185"/>
      <c r="O155" s="185"/>
      <c r="P155" s="186">
        <f>P156</f>
        <v>0</v>
      </c>
      <c r="Q155" s="185"/>
      <c r="R155" s="186">
        <f>R156</f>
        <v>0</v>
      </c>
      <c r="S155" s="185"/>
      <c r="T155" s="187">
        <f>T156</f>
        <v>0</v>
      </c>
      <c r="AR155" s="188" t="s">
        <v>86</v>
      </c>
      <c r="AT155" s="189" t="s">
        <v>77</v>
      </c>
      <c r="AU155" s="189" t="s">
        <v>86</v>
      </c>
      <c r="AY155" s="188" t="s">
        <v>159</v>
      </c>
      <c r="BK155" s="190">
        <f>BK156</f>
        <v>0</v>
      </c>
    </row>
    <row r="156" spans="1:65" s="2" customFormat="1" ht="16.5" customHeight="1">
      <c r="A156" s="35"/>
      <c r="B156" s="36"/>
      <c r="C156" s="193" t="s">
        <v>227</v>
      </c>
      <c r="D156" s="193" t="s">
        <v>162</v>
      </c>
      <c r="E156" s="194" t="s">
        <v>228</v>
      </c>
      <c r="F156" s="195" t="s">
        <v>229</v>
      </c>
      <c r="G156" s="196" t="s">
        <v>176</v>
      </c>
      <c r="H156" s="197">
        <v>42.58</v>
      </c>
      <c r="I156" s="198"/>
      <c r="J156" s="199">
        <f>ROUND(I156*H156,2)</f>
        <v>0</v>
      </c>
      <c r="K156" s="200"/>
      <c r="L156" s="40"/>
      <c r="M156" s="201" t="s">
        <v>1</v>
      </c>
      <c r="N156" s="202" t="s">
        <v>43</v>
      </c>
      <c r="O156" s="72"/>
      <c r="P156" s="203">
        <f>O156*H156</f>
        <v>0</v>
      </c>
      <c r="Q156" s="203">
        <v>0</v>
      </c>
      <c r="R156" s="203">
        <f>Q156*H156</f>
        <v>0</v>
      </c>
      <c r="S156" s="203">
        <v>0</v>
      </c>
      <c r="T156" s="204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05" t="s">
        <v>166</v>
      </c>
      <c r="AT156" s="205" t="s">
        <v>162</v>
      </c>
      <c r="AU156" s="205" t="s">
        <v>88</v>
      </c>
      <c r="AY156" s="18" t="s">
        <v>159</v>
      </c>
      <c r="BE156" s="206">
        <f>IF(N156="základní",J156,0)</f>
        <v>0</v>
      </c>
      <c r="BF156" s="206">
        <f>IF(N156="snížená",J156,0)</f>
        <v>0</v>
      </c>
      <c r="BG156" s="206">
        <f>IF(N156="zákl. přenesená",J156,0)</f>
        <v>0</v>
      </c>
      <c r="BH156" s="206">
        <f>IF(N156="sníž. přenesená",J156,0)</f>
        <v>0</v>
      </c>
      <c r="BI156" s="206">
        <f>IF(N156="nulová",J156,0)</f>
        <v>0</v>
      </c>
      <c r="BJ156" s="18" t="s">
        <v>86</v>
      </c>
      <c r="BK156" s="206">
        <f>ROUND(I156*H156,2)</f>
        <v>0</v>
      </c>
      <c r="BL156" s="18" t="s">
        <v>166</v>
      </c>
      <c r="BM156" s="205" t="s">
        <v>230</v>
      </c>
    </row>
    <row r="157" spans="1:65" s="12" customFormat="1" ht="25.9" customHeight="1">
      <c r="B157" s="177"/>
      <c r="C157" s="178"/>
      <c r="D157" s="179" t="s">
        <v>77</v>
      </c>
      <c r="E157" s="180" t="s">
        <v>231</v>
      </c>
      <c r="F157" s="180" t="s">
        <v>232</v>
      </c>
      <c r="G157" s="178"/>
      <c r="H157" s="178"/>
      <c r="I157" s="181"/>
      <c r="J157" s="182">
        <f>BK157</f>
        <v>0</v>
      </c>
      <c r="K157" s="178"/>
      <c r="L157" s="183"/>
      <c r="M157" s="184"/>
      <c r="N157" s="185"/>
      <c r="O157" s="185"/>
      <c r="P157" s="186">
        <f>P158+P161+P212+P273+P279+P282</f>
        <v>0</v>
      </c>
      <c r="Q157" s="185"/>
      <c r="R157" s="186">
        <f>R158+R161+R212+R273+R279+R282</f>
        <v>0.119536</v>
      </c>
      <c r="S157" s="185"/>
      <c r="T157" s="187">
        <f>T158+T161+T212+T273+T279+T282</f>
        <v>10.695120599999999</v>
      </c>
      <c r="AR157" s="188" t="s">
        <v>88</v>
      </c>
      <c r="AT157" s="189" t="s">
        <v>77</v>
      </c>
      <c r="AU157" s="189" t="s">
        <v>78</v>
      </c>
      <c r="AY157" s="188" t="s">
        <v>159</v>
      </c>
      <c r="BK157" s="190">
        <f>BK158+BK161+BK212+BK273+BK279+BK282</f>
        <v>0</v>
      </c>
    </row>
    <row r="158" spans="1:65" s="12" customFormat="1" ht="22.9" customHeight="1">
      <c r="B158" s="177"/>
      <c r="C158" s="178"/>
      <c r="D158" s="179" t="s">
        <v>77</v>
      </c>
      <c r="E158" s="191" t="s">
        <v>233</v>
      </c>
      <c r="F158" s="191" t="s">
        <v>234</v>
      </c>
      <c r="G158" s="178"/>
      <c r="H158" s="178"/>
      <c r="I158" s="181"/>
      <c r="J158" s="192">
        <f>BK158</f>
        <v>0</v>
      </c>
      <c r="K158" s="178"/>
      <c r="L158" s="183"/>
      <c r="M158" s="184"/>
      <c r="N158" s="185"/>
      <c r="O158" s="185"/>
      <c r="P158" s="186">
        <f>SUM(P159:P160)</f>
        <v>0</v>
      </c>
      <c r="Q158" s="185"/>
      <c r="R158" s="186">
        <f>SUM(R159:R160)</f>
        <v>0</v>
      </c>
      <c r="S158" s="185"/>
      <c r="T158" s="187">
        <f>SUM(T159:T160)</f>
        <v>0</v>
      </c>
      <c r="AR158" s="188" t="s">
        <v>88</v>
      </c>
      <c r="AT158" s="189" t="s">
        <v>77</v>
      </c>
      <c r="AU158" s="189" t="s">
        <v>86</v>
      </c>
      <c r="AY158" s="188" t="s">
        <v>159</v>
      </c>
      <c r="BK158" s="190">
        <f>SUM(BK159:BK160)</f>
        <v>0</v>
      </c>
    </row>
    <row r="159" spans="1:65" s="2" customFormat="1" ht="24.2" customHeight="1">
      <c r="A159" s="35"/>
      <c r="B159" s="36"/>
      <c r="C159" s="193" t="s">
        <v>235</v>
      </c>
      <c r="D159" s="193" t="s">
        <v>162</v>
      </c>
      <c r="E159" s="194" t="s">
        <v>236</v>
      </c>
      <c r="F159" s="195" t="s">
        <v>237</v>
      </c>
      <c r="G159" s="196" t="s">
        <v>165</v>
      </c>
      <c r="H159" s="197">
        <v>2</v>
      </c>
      <c r="I159" s="198"/>
      <c r="J159" s="199">
        <f>ROUND(I159*H159,2)</f>
        <v>0</v>
      </c>
      <c r="K159" s="200"/>
      <c r="L159" s="40"/>
      <c r="M159" s="201" t="s">
        <v>1</v>
      </c>
      <c r="N159" s="202" t="s">
        <v>43</v>
      </c>
      <c r="O159" s="72"/>
      <c r="P159" s="203">
        <f>O159*H159</f>
        <v>0</v>
      </c>
      <c r="Q159" s="203">
        <v>0</v>
      </c>
      <c r="R159" s="203">
        <f>Q159*H159</f>
        <v>0</v>
      </c>
      <c r="S159" s="203">
        <v>0</v>
      </c>
      <c r="T159" s="204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5" t="s">
        <v>238</v>
      </c>
      <c r="AT159" s="205" t="s">
        <v>162</v>
      </c>
      <c r="AU159" s="205" t="s">
        <v>88</v>
      </c>
      <c r="AY159" s="18" t="s">
        <v>159</v>
      </c>
      <c r="BE159" s="206">
        <f>IF(N159="základní",J159,0)</f>
        <v>0</v>
      </c>
      <c r="BF159" s="206">
        <f>IF(N159="snížená",J159,0)</f>
        <v>0</v>
      </c>
      <c r="BG159" s="206">
        <f>IF(N159="zákl. přenesená",J159,0)</f>
        <v>0</v>
      </c>
      <c r="BH159" s="206">
        <f>IF(N159="sníž. přenesená",J159,0)</f>
        <v>0</v>
      </c>
      <c r="BI159" s="206">
        <f>IF(N159="nulová",J159,0)</f>
        <v>0</v>
      </c>
      <c r="BJ159" s="18" t="s">
        <v>86</v>
      </c>
      <c r="BK159" s="206">
        <f>ROUND(I159*H159,2)</f>
        <v>0</v>
      </c>
      <c r="BL159" s="18" t="s">
        <v>238</v>
      </c>
      <c r="BM159" s="205" t="s">
        <v>239</v>
      </c>
    </row>
    <row r="160" spans="1:65" s="2" customFormat="1" ht="16.5" customHeight="1">
      <c r="A160" s="35"/>
      <c r="B160" s="36"/>
      <c r="C160" s="234" t="s">
        <v>8</v>
      </c>
      <c r="D160" s="234" t="s">
        <v>240</v>
      </c>
      <c r="E160" s="235" t="s">
        <v>241</v>
      </c>
      <c r="F160" s="236" t="s">
        <v>242</v>
      </c>
      <c r="G160" s="237" t="s">
        <v>165</v>
      </c>
      <c r="H160" s="238">
        <v>2</v>
      </c>
      <c r="I160" s="239"/>
      <c r="J160" s="240">
        <f>ROUND(I160*H160,2)</f>
        <v>0</v>
      </c>
      <c r="K160" s="241"/>
      <c r="L160" s="242"/>
      <c r="M160" s="243" t="s">
        <v>1</v>
      </c>
      <c r="N160" s="244" t="s">
        <v>43</v>
      </c>
      <c r="O160" s="72"/>
      <c r="P160" s="203">
        <f>O160*H160</f>
        <v>0</v>
      </c>
      <c r="Q160" s="203">
        <v>0</v>
      </c>
      <c r="R160" s="203">
        <f>Q160*H160</f>
        <v>0</v>
      </c>
      <c r="S160" s="203">
        <v>0</v>
      </c>
      <c r="T160" s="204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05" t="s">
        <v>243</v>
      </c>
      <c r="AT160" s="205" t="s">
        <v>240</v>
      </c>
      <c r="AU160" s="205" t="s">
        <v>88</v>
      </c>
      <c r="AY160" s="18" t="s">
        <v>159</v>
      </c>
      <c r="BE160" s="206">
        <f>IF(N160="základní",J160,0)</f>
        <v>0</v>
      </c>
      <c r="BF160" s="206">
        <f>IF(N160="snížená",J160,0)</f>
        <v>0</v>
      </c>
      <c r="BG160" s="206">
        <f>IF(N160="zákl. přenesená",J160,0)</f>
        <v>0</v>
      </c>
      <c r="BH160" s="206">
        <f>IF(N160="sníž. přenesená",J160,0)</f>
        <v>0</v>
      </c>
      <c r="BI160" s="206">
        <f>IF(N160="nulová",J160,0)</f>
        <v>0</v>
      </c>
      <c r="BJ160" s="18" t="s">
        <v>86</v>
      </c>
      <c r="BK160" s="206">
        <f>ROUND(I160*H160,2)</f>
        <v>0</v>
      </c>
      <c r="BL160" s="18" t="s">
        <v>238</v>
      </c>
      <c r="BM160" s="205" t="s">
        <v>244</v>
      </c>
    </row>
    <row r="161" spans="1:65" s="12" customFormat="1" ht="22.9" customHeight="1">
      <c r="B161" s="177"/>
      <c r="C161" s="178"/>
      <c r="D161" s="179" t="s">
        <v>77</v>
      </c>
      <c r="E161" s="191" t="s">
        <v>245</v>
      </c>
      <c r="F161" s="191" t="s">
        <v>246</v>
      </c>
      <c r="G161" s="178"/>
      <c r="H161" s="178"/>
      <c r="I161" s="181"/>
      <c r="J161" s="192">
        <f>BK161</f>
        <v>0</v>
      </c>
      <c r="K161" s="178"/>
      <c r="L161" s="183"/>
      <c r="M161" s="184"/>
      <c r="N161" s="185"/>
      <c r="O161" s="185"/>
      <c r="P161" s="186">
        <f>SUM(P162:P211)</f>
        <v>0</v>
      </c>
      <c r="Q161" s="185"/>
      <c r="R161" s="186">
        <f>SUM(R162:R211)</f>
        <v>0</v>
      </c>
      <c r="S161" s="185"/>
      <c r="T161" s="187">
        <f>SUM(T162:T211)</f>
        <v>9.3541600000000003</v>
      </c>
      <c r="AR161" s="188" t="s">
        <v>88</v>
      </c>
      <c r="AT161" s="189" t="s">
        <v>77</v>
      </c>
      <c r="AU161" s="189" t="s">
        <v>86</v>
      </c>
      <c r="AY161" s="188" t="s">
        <v>159</v>
      </c>
      <c r="BK161" s="190">
        <f>SUM(BK162:BK211)</f>
        <v>0</v>
      </c>
    </row>
    <row r="162" spans="1:65" s="2" customFormat="1" ht="16.5" customHeight="1">
      <c r="A162" s="35"/>
      <c r="B162" s="36"/>
      <c r="C162" s="193" t="s">
        <v>238</v>
      </c>
      <c r="D162" s="193" t="s">
        <v>162</v>
      </c>
      <c r="E162" s="194" t="s">
        <v>247</v>
      </c>
      <c r="F162" s="195" t="s">
        <v>248</v>
      </c>
      <c r="G162" s="196" t="s">
        <v>249</v>
      </c>
      <c r="H162" s="197">
        <v>312.8</v>
      </c>
      <c r="I162" s="198"/>
      <c r="J162" s="199">
        <f>ROUND(I162*H162,2)</f>
        <v>0</v>
      </c>
      <c r="K162" s="200"/>
      <c r="L162" s="40"/>
      <c r="M162" s="201" t="s">
        <v>1</v>
      </c>
      <c r="N162" s="202" t="s">
        <v>43</v>
      </c>
      <c r="O162" s="72"/>
      <c r="P162" s="203">
        <f>O162*H162</f>
        <v>0</v>
      </c>
      <c r="Q162" s="203">
        <v>0</v>
      </c>
      <c r="R162" s="203">
        <f>Q162*H162</f>
        <v>0</v>
      </c>
      <c r="S162" s="203">
        <v>0.01</v>
      </c>
      <c r="T162" s="204">
        <f>S162*H162</f>
        <v>3.1280000000000001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05" t="s">
        <v>238</v>
      </c>
      <c r="AT162" s="205" t="s">
        <v>162</v>
      </c>
      <c r="AU162" s="205" t="s">
        <v>88</v>
      </c>
      <c r="AY162" s="18" t="s">
        <v>159</v>
      </c>
      <c r="BE162" s="206">
        <f>IF(N162="základní",J162,0)</f>
        <v>0</v>
      </c>
      <c r="BF162" s="206">
        <f>IF(N162="snížená",J162,0)</f>
        <v>0</v>
      </c>
      <c r="BG162" s="206">
        <f>IF(N162="zákl. přenesená",J162,0)</f>
        <v>0</v>
      </c>
      <c r="BH162" s="206">
        <f>IF(N162="sníž. přenesená",J162,0)</f>
        <v>0</v>
      </c>
      <c r="BI162" s="206">
        <f>IF(N162="nulová",J162,0)</f>
        <v>0</v>
      </c>
      <c r="BJ162" s="18" t="s">
        <v>86</v>
      </c>
      <c r="BK162" s="206">
        <f>ROUND(I162*H162,2)</f>
        <v>0</v>
      </c>
      <c r="BL162" s="18" t="s">
        <v>238</v>
      </c>
      <c r="BM162" s="205" t="s">
        <v>250</v>
      </c>
    </row>
    <row r="163" spans="1:65" s="13" customFormat="1" ht="11.25">
      <c r="B163" s="207"/>
      <c r="C163" s="208"/>
      <c r="D163" s="209" t="s">
        <v>182</v>
      </c>
      <c r="E163" s="210" t="s">
        <v>1</v>
      </c>
      <c r="F163" s="211" t="s">
        <v>251</v>
      </c>
      <c r="G163" s="208"/>
      <c r="H163" s="212">
        <v>176.4</v>
      </c>
      <c r="I163" s="213"/>
      <c r="J163" s="208"/>
      <c r="K163" s="208"/>
      <c r="L163" s="214"/>
      <c r="M163" s="215"/>
      <c r="N163" s="216"/>
      <c r="O163" s="216"/>
      <c r="P163" s="216"/>
      <c r="Q163" s="216"/>
      <c r="R163" s="216"/>
      <c r="S163" s="216"/>
      <c r="T163" s="217"/>
      <c r="AT163" s="218" t="s">
        <v>182</v>
      </c>
      <c r="AU163" s="218" t="s">
        <v>88</v>
      </c>
      <c r="AV163" s="13" t="s">
        <v>88</v>
      </c>
      <c r="AW163" s="13" t="s">
        <v>34</v>
      </c>
      <c r="AX163" s="13" t="s">
        <v>78</v>
      </c>
      <c r="AY163" s="218" t="s">
        <v>159</v>
      </c>
    </row>
    <row r="164" spans="1:65" s="13" customFormat="1" ht="11.25">
      <c r="B164" s="207"/>
      <c r="C164" s="208"/>
      <c r="D164" s="209" t="s">
        <v>182</v>
      </c>
      <c r="E164" s="210" t="s">
        <v>1</v>
      </c>
      <c r="F164" s="211" t="s">
        <v>252</v>
      </c>
      <c r="G164" s="208"/>
      <c r="H164" s="212">
        <v>95.4</v>
      </c>
      <c r="I164" s="213"/>
      <c r="J164" s="208"/>
      <c r="K164" s="208"/>
      <c r="L164" s="214"/>
      <c r="M164" s="215"/>
      <c r="N164" s="216"/>
      <c r="O164" s="216"/>
      <c r="P164" s="216"/>
      <c r="Q164" s="216"/>
      <c r="R164" s="216"/>
      <c r="S164" s="216"/>
      <c r="T164" s="217"/>
      <c r="AT164" s="218" t="s">
        <v>182</v>
      </c>
      <c r="AU164" s="218" t="s">
        <v>88</v>
      </c>
      <c r="AV164" s="13" t="s">
        <v>88</v>
      </c>
      <c r="AW164" s="13" t="s">
        <v>34</v>
      </c>
      <c r="AX164" s="13" t="s">
        <v>78</v>
      </c>
      <c r="AY164" s="218" t="s">
        <v>159</v>
      </c>
    </row>
    <row r="165" spans="1:65" s="13" customFormat="1" ht="11.25">
      <c r="B165" s="207"/>
      <c r="C165" s="208"/>
      <c r="D165" s="209" t="s">
        <v>182</v>
      </c>
      <c r="E165" s="210" t="s">
        <v>1</v>
      </c>
      <c r="F165" s="211" t="s">
        <v>253</v>
      </c>
      <c r="G165" s="208"/>
      <c r="H165" s="212">
        <v>21</v>
      </c>
      <c r="I165" s="213"/>
      <c r="J165" s="208"/>
      <c r="K165" s="208"/>
      <c r="L165" s="214"/>
      <c r="M165" s="215"/>
      <c r="N165" s="216"/>
      <c r="O165" s="216"/>
      <c r="P165" s="216"/>
      <c r="Q165" s="216"/>
      <c r="R165" s="216"/>
      <c r="S165" s="216"/>
      <c r="T165" s="217"/>
      <c r="AT165" s="218" t="s">
        <v>182</v>
      </c>
      <c r="AU165" s="218" t="s">
        <v>88</v>
      </c>
      <c r="AV165" s="13" t="s">
        <v>88</v>
      </c>
      <c r="AW165" s="13" t="s">
        <v>34</v>
      </c>
      <c r="AX165" s="13" t="s">
        <v>78</v>
      </c>
      <c r="AY165" s="218" t="s">
        <v>159</v>
      </c>
    </row>
    <row r="166" spans="1:65" s="13" customFormat="1" ht="11.25">
      <c r="B166" s="207"/>
      <c r="C166" s="208"/>
      <c r="D166" s="209" t="s">
        <v>182</v>
      </c>
      <c r="E166" s="210" t="s">
        <v>1</v>
      </c>
      <c r="F166" s="211" t="s">
        <v>254</v>
      </c>
      <c r="G166" s="208"/>
      <c r="H166" s="212">
        <v>20</v>
      </c>
      <c r="I166" s="213"/>
      <c r="J166" s="208"/>
      <c r="K166" s="208"/>
      <c r="L166" s="214"/>
      <c r="M166" s="215"/>
      <c r="N166" s="216"/>
      <c r="O166" s="216"/>
      <c r="P166" s="216"/>
      <c r="Q166" s="216"/>
      <c r="R166" s="216"/>
      <c r="S166" s="216"/>
      <c r="T166" s="217"/>
      <c r="AT166" s="218" t="s">
        <v>182</v>
      </c>
      <c r="AU166" s="218" t="s">
        <v>88</v>
      </c>
      <c r="AV166" s="13" t="s">
        <v>88</v>
      </c>
      <c r="AW166" s="13" t="s">
        <v>34</v>
      </c>
      <c r="AX166" s="13" t="s">
        <v>78</v>
      </c>
      <c r="AY166" s="218" t="s">
        <v>159</v>
      </c>
    </row>
    <row r="167" spans="1:65" s="14" customFormat="1" ht="11.25">
      <c r="B167" s="219"/>
      <c r="C167" s="220"/>
      <c r="D167" s="209" t="s">
        <v>182</v>
      </c>
      <c r="E167" s="221" t="s">
        <v>1</v>
      </c>
      <c r="F167" s="222" t="s">
        <v>184</v>
      </c>
      <c r="G167" s="220"/>
      <c r="H167" s="223">
        <v>312.8</v>
      </c>
      <c r="I167" s="224"/>
      <c r="J167" s="220"/>
      <c r="K167" s="220"/>
      <c r="L167" s="225"/>
      <c r="M167" s="226"/>
      <c r="N167" s="227"/>
      <c r="O167" s="227"/>
      <c r="P167" s="227"/>
      <c r="Q167" s="227"/>
      <c r="R167" s="227"/>
      <c r="S167" s="227"/>
      <c r="T167" s="228"/>
      <c r="AT167" s="229" t="s">
        <v>182</v>
      </c>
      <c r="AU167" s="229" t="s">
        <v>88</v>
      </c>
      <c r="AV167" s="14" t="s">
        <v>166</v>
      </c>
      <c r="AW167" s="14" t="s">
        <v>34</v>
      </c>
      <c r="AX167" s="14" t="s">
        <v>86</v>
      </c>
      <c r="AY167" s="229" t="s">
        <v>159</v>
      </c>
    </row>
    <row r="168" spans="1:65" s="2" customFormat="1" ht="33" customHeight="1">
      <c r="A168" s="35"/>
      <c r="B168" s="36"/>
      <c r="C168" s="193" t="s">
        <v>255</v>
      </c>
      <c r="D168" s="193" t="s">
        <v>162</v>
      </c>
      <c r="E168" s="194" t="s">
        <v>256</v>
      </c>
      <c r="F168" s="195" t="s">
        <v>257</v>
      </c>
      <c r="G168" s="196" t="s">
        <v>180</v>
      </c>
      <c r="H168" s="197">
        <v>10.096</v>
      </c>
      <c r="I168" s="198"/>
      <c r="J168" s="199">
        <f>ROUND(I168*H168,2)</f>
        <v>0</v>
      </c>
      <c r="K168" s="200"/>
      <c r="L168" s="40"/>
      <c r="M168" s="201" t="s">
        <v>1</v>
      </c>
      <c r="N168" s="202" t="s">
        <v>43</v>
      </c>
      <c r="O168" s="72"/>
      <c r="P168" s="203">
        <f>O168*H168</f>
        <v>0</v>
      </c>
      <c r="Q168" s="203">
        <v>0</v>
      </c>
      <c r="R168" s="203">
        <f>Q168*H168</f>
        <v>0</v>
      </c>
      <c r="S168" s="203">
        <v>0</v>
      </c>
      <c r="T168" s="204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05" t="s">
        <v>238</v>
      </c>
      <c r="AT168" s="205" t="s">
        <v>162</v>
      </c>
      <c r="AU168" s="205" t="s">
        <v>88</v>
      </c>
      <c r="AY168" s="18" t="s">
        <v>159</v>
      </c>
      <c r="BE168" s="206">
        <f>IF(N168="základní",J168,0)</f>
        <v>0</v>
      </c>
      <c r="BF168" s="206">
        <f>IF(N168="snížená",J168,0)</f>
        <v>0</v>
      </c>
      <c r="BG168" s="206">
        <f>IF(N168="zákl. přenesená",J168,0)</f>
        <v>0</v>
      </c>
      <c r="BH168" s="206">
        <f>IF(N168="sníž. přenesená",J168,0)</f>
        <v>0</v>
      </c>
      <c r="BI168" s="206">
        <f>IF(N168="nulová",J168,0)</f>
        <v>0</v>
      </c>
      <c r="BJ168" s="18" t="s">
        <v>86</v>
      </c>
      <c r="BK168" s="206">
        <f>ROUND(I168*H168,2)</f>
        <v>0</v>
      </c>
      <c r="BL168" s="18" t="s">
        <v>238</v>
      </c>
      <c r="BM168" s="205" t="s">
        <v>258</v>
      </c>
    </row>
    <row r="169" spans="1:65" s="13" customFormat="1" ht="11.25">
      <c r="B169" s="207"/>
      <c r="C169" s="208"/>
      <c r="D169" s="209" t="s">
        <v>182</v>
      </c>
      <c r="E169" s="210" t="s">
        <v>1</v>
      </c>
      <c r="F169" s="211" t="s">
        <v>259</v>
      </c>
      <c r="G169" s="208"/>
      <c r="H169" s="212">
        <v>7.2510000000000003</v>
      </c>
      <c r="I169" s="213"/>
      <c r="J169" s="208"/>
      <c r="K169" s="208"/>
      <c r="L169" s="214"/>
      <c r="M169" s="215"/>
      <c r="N169" s="216"/>
      <c r="O169" s="216"/>
      <c r="P169" s="216"/>
      <c r="Q169" s="216"/>
      <c r="R169" s="216"/>
      <c r="S169" s="216"/>
      <c r="T169" s="217"/>
      <c r="AT169" s="218" t="s">
        <v>182</v>
      </c>
      <c r="AU169" s="218" t="s">
        <v>88</v>
      </c>
      <c r="AV169" s="13" t="s">
        <v>88</v>
      </c>
      <c r="AW169" s="13" t="s">
        <v>34</v>
      </c>
      <c r="AX169" s="13" t="s">
        <v>78</v>
      </c>
      <c r="AY169" s="218" t="s">
        <v>159</v>
      </c>
    </row>
    <row r="170" spans="1:65" s="13" customFormat="1" ht="11.25">
      <c r="B170" s="207"/>
      <c r="C170" s="208"/>
      <c r="D170" s="209" t="s">
        <v>182</v>
      </c>
      <c r="E170" s="210" t="s">
        <v>1</v>
      </c>
      <c r="F170" s="211" t="s">
        <v>260</v>
      </c>
      <c r="G170" s="208"/>
      <c r="H170" s="212">
        <v>2.8450000000000002</v>
      </c>
      <c r="I170" s="213"/>
      <c r="J170" s="208"/>
      <c r="K170" s="208"/>
      <c r="L170" s="214"/>
      <c r="M170" s="215"/>
      <c r="N170" s="216"/>
      <c r="O170" s="216"/>
      <c r="P170" s="216"/>
      <c r="Q170" s="216"/>
      <c r="R170" s="216"/>
      <c r="S170" s="216"/>
      <c r="T170" s="217"/>
      <c r="AT170" s="218" t="s">
        <v>182</v>
      </c>
      <c r="AU170" s="218" t="s">
        <v>88</v>
      </c>
      <c r="AV170" s="13" t="s">
        <v>88</v>
      </c>
      <c r="AW170" s="13" t="s">
        <v>34</v>
      </c>
      <c r="AX170" s="13" t="s">
        <v>78</v>
      </c>
      <c r="AY170" s="218" t="s">
        <v>159</v>
      </c>
    </row>
    <row r="171" spans="1:65" s="14" customFormat="1" ht="11.25">
      <c r="B171" s="219"/>
      <c r="C171" s="220"/>
      <c r="D171" s="209" t="s">
        <v>182</v>
      </c>
      <c r="E171" s="221" t="s">
        <v>1</v>
      </c>
      <c r="F171" s="222" t="s">
        <v>184</v>
      </c>
      <c r="G171" s="220"/>
      <c r="H171" s="223">
        <v>10.096</v>
      </c>
      <c r="I171" s="224"/>
      <c r="J171" s="220"/>
      <c r="K171" s="220"/>
      <c r="L171" s="225"/>
      <c r="M171" s="226"/>
      <c r="N171" s="227"/>
      <c r="O171" s="227"/>
      <c r="P171" s="227"/>
      <c r="Q171" s="227"/>
      <c r="R171" s="227"/>
      <c r="S171" s="227"/>
      <c r="T171" s="228"/>
      <c r="AT171" s="229" t="s">
        <v>182</v>
      </c>
      <c r="AU171" s="229" t="s">
        <v>88</v>
      </c>
      <c r="AV171" s="14" t="s">
        <v>166</v>
      </c>
      <c r="AW171" s="14" t="s">
        <v>34</v>
      </c>
      <c r="AX171" s="14" t="s">
        <v>86</v>
      </c>
      <c r="AY171" s="229" t="s">
        <v>159</v>
      </c>
    </row>
    <row r="172" spans="1:65" s="2" customFormat="1" ht="24.2" customHeight="1">
      <c r="A172" s="35"/>
      <c r="B172" s="36"/>
      <c r="C172" s="193" t="s">
        <v>261</v>
      </c>
      <c r="D172" s="193" t="s">
        <v>162</v>
      </c>
      <c r="E172" s="194" t="s">
        <v>262</v>
      </c>
      <c r="F172" s="195" t="s">
        <v>263</v>
      </c>
      <c r="G172" s="196" t="s">
        <v>249</v>
      </c>
      <c r="H172" s="197">
        <v>93.84</v>
      </c>
      <c r="I172" s="198"/>
      <c r="J172" s="199">
        <f>ROUND(I172*H172,2)</f>
        <v>0</v>
      </c>
      <c r="K172" s="200"/>
      <c r="L172" s="40"/>
      <c r="M172" s="201" t="s">
        <v>1</v>
      </c>
      <c r="N172" s="202" t="s">
        <v>43</v>
      </c>
      <c r="O172" s="72"/>
      <c r="P172" s="203">
        <f>O172*H172</f>
        <v>0</v>
      </c>
      <c r="Q172" s="203">
        <v>0</v>
      </c>
      <c r="R172" s="203">
        <f>Q172*H172</f>
        <v>0</v>
      </c>
      <c r="S172" s="203">
        <v>0.02</v>
      </c>
      <c r="T172" s="204">
        <f>S172*H172</f>
        <v>1.8768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05" t="s">
        <v>238</v>
      </c>
      <c r="AT172" s="205" t="s">
        <v>162</v>
      </c>
      <c r="AU172" s="205" t="s">
        <v>88</v>
      </c>
      <c r="AY172" s="18" t="s">
        <v>159</v>
      </c>
      <c r="BE172" s="206">
        <f>IF(N172="základní",J172,0)</f>
        <v>0</v>
      </c>
      <c r="BF172" s="206">
        <f>IF(N172="snížená",J172,0)</f>
        <v>0</v>
      </c>
      <c r="BG172" s="206">
        <f>IF(N172="zákl. přenesená",J172,0)</f>
        <v>0</v>
      </c>
      <c r="BH172" s="206">
        <f>IF(N172="sníž. přenesená",J172,0)</f>
        <v>0</v>
      </c>
      <c r="BI172" s="206">
        <f>IF(N172="nulová",J172,0)</f>
        <v>0</v>
      </c>
      <c r="BJ172" s="18" t="s">
        <v>86</v>
      </c>
      <c r="BK172" s="206">
        <f>ROUND(I172*H172,2)</f>
        <v>0</v>
      </c>
      <c r="BL172" s="18" t="s">
        <v>238</v>
      </c>
      <c r="BM172" s="205" t="s">
        <v>264</v>
      </c>
    </row>
    <row r="173" spans="1:65" s="13" customFormat="1" ht="11.25">
      <c r="B173" s="207"/>
      <c r="C173" s="208"/>
      <c r="D173" s="209" t="s">
        <v>182</v>
      </c>
      <c r="E173" s="210" t="s">
        <v>1</v>
      </c>
      <c r="F173" s="211" t="s">
        <v>265</v>
      </c>
      <c r="G173" s="208"/>
      <c r="H173" s="212">
        <v>93.84</v>
      </c>
      <c r="I173" s="213"/>
      <c r="J173" s="208"/>
      <c r="K173" s="208"/>
      <c r="L173" s="214"/>
      <c r="M173" s="215"/>
      <c r="N173" s="216"/>
      <c r="O173" s="216"/>
      <c r="P173" s="216"/>
      <c r="Q173" s="216"/>
      <c r="R173" s="216"/>
      <c r="S173" s="216"/>
      <c r="T173" s="217"/>
      <c r="AT173" s="218" t="s">
        <v>182</v>
      </c>
      <c r="AU173" s="218" t="s">
        <v>88</v>
      </c>
      <c r="AV173" s="13" t="s">
        <v>88</v>
      </c>
      <c r="AW173" s="13" t="s">
        <v>34</v>
      </c>
      <c r="AX173" s="13" t="s">
        <v>86</v>
      </c>
      <c r="AY173" s="218" t="s">
        <v>159</v>
      </c>
    </row>
    <row r="174" spans="1:65" s="2" customFormat="1" ht="24.2" customHeight="1">
      <c r="A174" s="35"/>
      <c r="B174" s="36"/>
      <c r="C174" s="193" t="s">
        <v>266</v>
      </c>
      <c r="D174" s="193" t="s">
        <v>162</v>
      </c>
      <c r="E174" s="194" t="s">
        <v>267</v>
      </c>
      <c r="F174" s="195" t="s">
        <v>268</v>
      </c>
      <c r="G174" s="196" t="s">
        <v>269</v>
      </c>
      <c r="H174" s="197">
        <v>263.68</v>
      </c>
      <c r="I174" s="198"/>
      <c r="J174" s="199">
        <f>ROUND(I174*H174,2)</f>
        <v>0</v>
      </c>
      <c r="K174" s="200"/>
      <c r="L174" s="40"/>
      <c r="M174" s="201" t="s">
        <v>1</v>
      </c>
      <c r="N174" s="202" t="s">
        <v>43</v>
      </c>
      <c r="O174" s="72"/>
      <c r="P174" s="203">
        <f>O174*H174</f>
        <v>0</v>
      </c>
      <c r="Q174" s="203">
        <v>0</v>
      </c>
      <c r="R174" s="203">
        <f>Q174*H174</f>
        <v>0</v>
      </c>
      <c r="S174" s="203">
        <v>0</v>
      </c>
      <c r="T174" s="204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05" t="s">
        <v>238</v>
      </c>
      <c r="AT174" s="205" t="s">
        <v>162</v>
      </c>
      <c r="AU174" s="205" t="s">
        <v>88</v>
      </c>
      <c r="AY174" s="18" t="s">
        <v>159</v>
      </c>
      <c r="BE174" s="206">
        <f>IF(N174="základní",J174,0)</f>
        <v>0</v>
      </c>
      <c r="BF174" s="206">
        <f>IF(N174="snížená",J174,0)</f>
        <v>0</v>
      </c>
      <c r="BG174" s="206">
        <f>IF(N174="zákl. přenesená",J174,0)</f>
        <v>0</v>
      </c>
      <c r="BH174" s="206">
        <f>IF(N174="sníž. přenesená",J174,0)</f>
        <v>0</v>
      </c>
      <c r="BI174" s="206">
        <f>IF(N174="nulová",J174,0)</f>
        <v>0</v>
      </c>
      <c r="BJ174" s="18" t="s">
        <v>86</v>
      </c>
      <c r="BK174" s="206">
        <f>ROUND(I174*H174,2)</f>
        <v>0</v>
      </c>
      <c r="BL174" s="18" t="s">
        <v>238</v>
      </c>
      <c r="BM174" s="205" t="s">
        <v>270</v>
      </c>
    </row>
    <row r="175" spans="1:65" s="13" customFormat="1" ht="11.25">
      <c r="B175" s="207"/>
      <c r="C175" s="208"/>
      <c r="D175" s="209" t="s">
        <v>182</v>
      </c>
      <c r="E175" s="210" t="s">
        <v>1</v>
      </c>
      <c r="F175" s="211" t="s">
        <v>271</v>
      </c>
      <c r="G175" s="208"/>
      <c r="H175" s="212">
        <v>377.48</v>
      </c>
      <c r="I175" s="213"/>
      <c r="J175" s="208"/>
      <c r="K175" s="208"/>
      <c r="L175" s="214"/>
      <c r="M175" s="215"/>
      <c r="N175" s="216"/>
      <c r="O175" s="216"/>
      <c r="P175" s="216"/>
      <c r="Q175" s="216"/>
      <c r="R175" s="216"/>
      <c r="S175" s="216"/>
      <c r="T175" s="217"/>
      <c r="AT175" s="218" t="s">
        <v>182</v>
      </c>
      <c r="AU175" s="218" t="s">
        <v>88</v>
      </c>
      <c r="AV175" s="13" t="s">
        <v>88</v>
      </c>
      <c r="AW175" s="13" t="s">
        <v>34</v>
      </c>
      <c r="AX175" s="13" t="s">
        <v>78</v>
      </c>
      <c r="AY175" s="218" t="s">
        <v>159</v>
      </c>
    </row>
    <row r="176" spans="1:65" s="13" customFormat="1" ht="11.25">
      <c r="B176" s="207"/>
      <c r="C176" s="208"/>
      <c r="D176" s="209" t="s">
        <v>182</v>
      </c>
      <c r="E176" s="210" t="s">
        <v>1</v>
      </c>
      <c r="F176" s="211" t="s">
        <v>272</v>
      </c>
      <c r="G176" s="208"/>
      <c r="H176" s="212">
        <v>-113.8</v>
      </c>
      <c r="I176" s="213"/>
      <c r="J176" s="208"/>
      <c r="K176" s="208"/>
      <c r="L176" s="214"/>
      <c r="M176" s="215"/>
      <c r="N176" s="216"/>
      <c r="O176" s="216"/>
      <c r="P176" s="216"/>
      <c r="Q176" s="216"/>
      <c r="R176" s="216"/>
      <c r="S176" s="216"/>
      <c r="T176" s="217"/>
      <c r="AT176" s="218" t="s">
        <v>182</v>
      </c>
      <c r="AU176" s="218" t="s">
        <v>88</v>
      </c>
      <c r="AV176" s="13" t="s">
        <v>88</v>
      </c>
      <c r="AW176" s="13" t="s">
        <v>34</v>
      </c>
      <c r="AX176" s="13" t="s">
        <v>78</v>
      </c>
      <c r="AY176" s="218" t="s">
        <v>159</v>
      </c>
    </row>
    <row r="177" spans="1:65" s="14" customFormat="1" ht="11.25">
      <c r="B177" s="219"/>
      <c r="C177" s="220"/>
      <c r="D177" s="209" t="s">
        <v>182</v>
      </c>
      <c r="E177" s="221" t="s">
        <v>1</v>
      </c>
      <c r="F177" s="222" t="s">
        <v>184</v>
      </c>
      <c r="G177" s="220"/>
      <c r="H177" s="223">
        <v>263.68</v>
      </c>
      <c r="I177" s="224"/>
      <c r="J177" s="220"/>
      <c r="K177" s="220"/>
      <c r="L177" s="225"/>
      <c r="M177" s="226"/>
      <c r="N177" s="227"/>
      <c r="O177" s="227"/>
      <c r="P177" s="227"/>
      <c r="Q177" s="227"/>
      <c r="R177" s="227"/>
      <c r="S177" s="227"/>
      <c r="T177" s="228"/>
      <c r="AT177" s="229" t="s">
        <v>182</v>
      </c>
      <c r="AU177" s="229" t="s">
        <v>88</v>
      </c>
      <c r="AV177" s="14" t="s">
        <v>166</v>
      </c>
      <c r="AW177" s="14" t="s">
        <v>34</v>
      </c>
      <c r="AX177" s="14" t="s">
        <v>86</v>
      </c>
      <c r="AY177" s="229" t="s">
        <v>159</v>
      </c>
    </row>
    <row r="178" spans="1:65" s="2" customFormat="1" ht="16.5" customHeight="1">
      <c r="A178" s="35"/>
      <c r="B178" s="36"/>
      <c r="C178" s="234" t="s">
        <v>254</v>
      </c>
      <c r="D178" s="234" t="s">
        <v>240</v>
      </c>
      <c r="E178" s="235" t="s">
        <v>273</v>
      </c>
      <c r="F178" s="236" t="s">
        <v>274</v>
      </c>
      <c r="G178" s="237" t="s">
        <v>180</v>
      </c>
      <c r="H178" s="238">
        <v>7.2510000000000003</v>
      </c>
      <c r="I178" s="239"/>
      <c r="J178" s="240">
        <f>ROUND(I178*H178,2)</f>
        <v>0</v>
      </c>
      <c r="K178" s="241"/>
      <c r="L178" s="242"/>
      <c r="M178" s="243" t="s">
        <v>1</v>
      </c>
      <c r="N178" s="244" t="s">
        <v>43</v>
      </c>
      <c r="O178" s="72"/>
      <c r="P178" s="203">
        <f>O178*H178</f>
        <v>0</v>
      </c>
      <c r="Q178" s="203">
        <v>0</v>
      </c>
      <c r="R178" s="203">
        <f>Q178*H178</f>
        <v>0</v>
      </c>
      <c r="S178" s="203">
        <v>0</v>
      </c>
      <c r="T178" s="204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05" t="s">
        <v>243</v>
      </c>
      <c r="AT178" s="205" t="s">
        <v>240</v>
      </c>
      <c r="AU178" s="205" t="s">
        <v>88</v>
      </c>
      <c r="AY178" s="18" t="s">
        <v>159</v>
      </c>
      <c r="BE178" s="206">
        <f>IF(N178="základní",J178,0)</f>
        <v>0</v>
      </c>
      <c r="BF178" s="206">
        <f>IF(N178="snížená",J178,0)</f>
        <v>0</v>
      </c>
      <c r="BG178" s="206">
        <f>IF(N178="zákl. přenesená",J178,0)</f>
        <v>0</v>
      </c>
      <c r="BH178" s="206">
        <f>IF(N178="sníž. přenesená",J178,0)</f>
        <v>0</v>
      </c>
      <c r="BI178" s="206">
        <f>IF(N178="nulová",J178,0)</f>
        <v>0</v>
      </c>
      <c r="BJ178" s="18" t="s">
        <v>86</v>
      </c>
      <c r="BK178" s="206">
        <f>ROUND(I178*H178,2)</f>
        <v>0</v>
      </c>
      <c r="BL178" s="18" t="s">
        <v>238</v>
      </c>
      <c r="BM178" s="205" t="s">
        <v>275</v>
      </c>
    </row>
    <row r="179" spans="1:65" s="13" customFormat="1" ht="11.25">
      <c r="B179" s="207"/>
      <c r="C179" s="208"/>
      <c r="D179" s="209" t="s">
        <v>182</v>
      </c>
      <c r="E179" s="210" t="s">
        <v>1</v>
      </c>
      <c r="F179" s="211" t="s">
        <v>276</v>
      </c>
      <c r="G179" s="208"/>
      <c r="H179" s="212">
        <v>6.5919999999999996</v>
      </c>
      <c r="I179" s="213"/>
      <c r="J179" s="208"/>
      <c r="K179" s="208"/>
      <c r="L179" s="214"/>
      <c r="M179" s="215"/>
      <c r="N179" s="216"/>
      <c r="O179" s="216"/>
      <c r="P179" s="216"/>
      <c r="Q179" s="216"/>
      <c r="R179" s="216"/>
      <c r="S179" s="216"/>
      <c r="T179" s="217"/>
      <c r="AT179" s="218" t="s">
        <v>182</v>
      </c>
      <c r="AU179" s="218" t="s">
        <v>88</v>
      </c>
      <c r="AV179" s="13" t="s">
        <v>88</v>
      </c>
      <c r="AW179" s="13" t="s">
        <v>34</v>
      </c>
      <c r="AX179" s="13" t="s">
        <v>78</v>
      </c>
      <c r="AY179" s="218" t="s">
        <v>159</v>
      </c>
    </row>
    <row r="180" spans="1:65" s="13" customFormat="1" ht="11.25">
      <c r="B180" s="207"/>
      <c r="C180" s="208"/>
      <c r="D180" s="209" t="s">
        <v>182</v>
      </c>
      <c r="E180" s="210" t="s">
        <v>1</v>
      </c>
      <c r="F180" s="211" t="s">
        <v>277</v>
      </c>
      <c r="G180" s="208"/>
      <c r="H180" s="212">
        <v>7.2510000000000003</v>
      </c>
      <c r="I180" s="213"/>
      <c r="J180" s="208"/>
      <c r="K180" s="208"/>
      <c r="L180" s="214"/>
      <c r="M180" s="215"/>
      <c r="N180" s="216"/>
      <c r="O180" s="216"/>
      <c r="P180" s="216"/>
      <c r="Q180" s="216"/>
      <c r="R180" s="216"/>
      <c r="S180" s="216"/>
      <c r="T180" s="217"/>
      <c r="AT180" s="218" t="s">
        <v>182</v>
      </c>
      <c r="AU180" s="218" t="s">
        <v>88</v>
      </c>
      <c r="AV180" s="13" t="s">
        <v>88</v>
      </c>
      <c r="AW180" s="13" t="s">
        <v>34</v>
      </c>
      <c r="AX180" s="13" t="s">
        <v>86</v>
      </c>
      <c r="AY180" s="218" t="s">
        <v>159</v>
      </c>
    </row>
    <row r="181" spans="1:65" s="2" customFormat="1" ht="24.2" customHeight="1">
      <c r="A181" s="35"/>
      <c r="B181" s="36"/>
      <c r="C181" s="193" t="s">
        <v>7</v>
      </c>
      <c r="D181" s="193" t="s">
        <v>162</v>
      </c>
      <c r="E181" s="194" t="s">
        <v>278</v>
      </c>
      <c r="F181" s="195" t="s">
        <v>279</v>
      </c>
      <c r="G181" s="196" t="s">
        <v>269</v>
      </c>
      <c r="H181" s="197">
        <v>113.8</v>
      </c>
      <c r="I181" s="198"/>
      <c r="J181" s="199">
        <f>ROUND(I181*H181,2)</f>
        <v>0</v>
      </c>
      <c r="K181" s="200"/>
      <c r="L181" s="40"/>
      <c r="M181" s="201" t="s">
        <v>1</v>
      </c>
      <c r="N181" s="202" t="s">
        <v>43</v>
      </c>
      <c r="O181" s="72"/>
      <c r="P181" s="203">
        <f>O181*H181</f>
        <v>0</v>
      </c>
      <c r="Q181" s="203">
        <v>0</v>
      </c>
      <c r="R181" s="203">
        <f>Q181*H181</f>
        <v>0</v>
      </c>
      <c r="S181" s="203">
        <v>0</v>
      </c>
      <c r="T181" s="204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05" t="s">
        <v>238</v>
      </c>
      <c r="AT181" s="205" t="s">
        <v>162</v>
      </c>
      <c r="AU181" s="205" t="s">
        <v>88</v>
      </c>
      <c r="AY181" s="18" t="s">
        <v>159</v>
      </c>
      <c r="BE181" s="206">
        <f>IF(N181="základní",J181,0)</f>
        <v>0</v>
      </c>
      <c r="BF181" s="206">
        <f>IF(N181="snížená",J181,0)</f>
        <v>0</v>
      </c>
      <c r="BG181" s="206">
        <f>IF(N181="zákl. přenesená",J181,0)</f>
        <v>0</v>
      </c>
      <c r="BH181" s="206">
        <f>IF(N181="sníž. přenesená",J181,0)</f>
        <v>0</v>
      </c>
      <c r="BI181" s="206">
        <f>IF(N181="nulová",J181,0)</f>
        <v>0</v>
      </c>
      <c r="BJ181" s="18" t="s">
        <v>86</v>
      </c>
      <c r="BK181" s="206">
        <f>ROUND(I181*H181,2)</f>
        <v>0</v>
      </c>
      <c r="BL181" s="18" t="s">
        <v>238</v>
      </c>
      <c r="BM181" s="205" t="s">
        <v>280</v>
      </c>
    </row>
    <row r="182" spans="1:65" s="13" customFormat="1" ht="11.25">
      <c r="B182" s="207"/>
      <c r="C182" s="208"/>
      <c r="D182" s="209" t="s">
        <v>182</v>
      </c>
      <c r="E182" s="210" t="s">
        <v>1</v>
      </c>
      <c r="F182" s="211" t="s">
        <v>281</v>
      </c>
      <c r="G182" s="208"/>
      <c r="H182" s="212">
        <v>9.8000000000000007</v>
      </c>
      <c r="I182" s="213"/>
      <c r="J182" s="208"/>
      <c r="K182" s="208"/>
      <c r="L182" s="214"/>
      <c r="M182" s="215"/>
      <c r="N182" s="216"/>
      <c r="O182" s="216"/>
      <c r="P182" s="216"/>
      <c r="Q182" s="216"/>
      <c r="R182" s="216"/>
      <c r="S182" s="216"/>
      <c r="T182" s="217"/>
      <c r="AT182" s="218" t="s">
        <v>182</v>
      </c>
      <c r="AU182" s="218" t="s">
        <v>88</v>
      </c>
      <c r="AV182" s="13" t="s">
        <v>88</v>
      </c>
      <c r="AW182" s="13" t="s">
        <v>34</v>
      </c>
      <c r="AX182" s="13" t="s">
        <v>78</v>
      </c>
      <c r="AY182" s="218" t="s">
        <v>159</v>
      </c>
    </row>
    <row r="183" spans="1:65" s="13" customFormat="1" ht="11.25">
      <c r="B183" s="207"/>
      <c r="C183" s="208"/>
      <c r="D183" s="209" t="s">
        <v>182</v>
      </c>
      <c r="E183" s="210" t="s">
        <v>1</v>
      </c>
      <c r="F183" s="211" t="s">
        <v>282</v>
      </c>
      <c r="G183" s="208"/>
      <c r="H183" s="212">
        <v>21.2</v>
      </c>
      <c r="I183" s="213"/>
      <c r="J183" s="208"/>
      <c r="K183" s="208"/>
      <c r="L183" s="214"/>
      <c r="M183" s="215"/>
      <c r="N183" s="216"/>
      <c r="O183" s="216"/>
      <c r="P183" s="216"/>
      <c r="Q183" s="216"/>
      <c r="R183" s="216"/>
      <c r="S183" s="216"/>
      <c r="T183" s="217"/>
      <c r="AT183" s="218" t="s">
        <v>182</v>
      </c>
      <c r="AU183" s="218" t="s">
        <v>88</v>
      </c>
      <c r="AV183" s="13" t="s">
        <v>88</v>
      </c>
      <c r="AW183" s="13" t="s">
        <v>34</v>
      </c>
      <c r="AX183" s="13" t="s">
        <v>78</v>
      </c>
      <c r="AY183" s="218" t="s">
        <v>159</v>
      </c>
    </row>
    <row r="184" spans="1:65" s="13" customFormat="1" ht="11.25">
      <c r="B184" s="207"/>
      <c r="C184" s="208"/>
      <c r="D184" s="209" t="s">
        <v>182</v>
      </c>
      <c r="E184" s="210" t="s">
        <v>1</v>
      </c>
      <c r="F184" s="211" t="s">
        <v>283</v>
      </c>
      <c r="G184" s="208"/>
      <c r="H184" s="212">
        <v>17.2</v>
      </c>
      <c r="I184" s="213"/>
      <c r="J184" s="208"/>
      <c r="K184" s="208"/>
      <c r="L184" s="214"/>
      <c r="M184" s="215"/>
      <c r="N184" s="216"/>
      <c r="O184" s="216"/>
      <c r="P184" s="216"/>
      <c r="Q184" s="216"/>
      <c r="R184" s="216"/>
      <c r="S184" s="216"/>
      <c r="T184" s="217"/>
      <c r="AT184" s="218" t="s">
        <v>182</v>
      </c>
      <c r="AU184" s="218" t="s">
        <v>88</v>
      </c>
      <c r="AV184" s="13" t="s">
        <v>88</v>
      </c>
      <c r="AW184" s="13" t="s">
        <v>34</v>
      </c>
      <c r="AX184" s="13" t="s">
        <v>78</v>
      </c>
      <c r="AY184" s="218" t="s">
        <v>159</v>
      </c>
    </row>
    <row r="185" spans="1:65" s="13" customFormat="1" ht="11.25">
      <c r="B185" s="207"/>
      <c r="C185" s="208"/>
      <c r="D185" s="209" t="s">
        <v>182</v>
      </c>
      <c r="E185" s="210" t="s">
        <v>1</v>
      </c>
      <c r="F185" s="211" t="s">
        <v>284</v>
      </c>
      <c r="G185" s="208"/>
      <c r="H185" s="212">
        <v>51.6</v>
      </c>
      <c r="I185" s="213"/>
      <c r="J185" s="208"/>
      <c r="K185" s="208"/>
      <c r="L185" s="214"/>
      <c r="M185" s="215"/>
      <c r="N185" s="216"/>
      <c r="O185" s="216"/>
      <c r="P185" s="216"/>
      <c r="Q185" s="216"/>
      <c r="R185" s="216"/>
      <c r="S185" s="216"/>
      <c r="T185" s="217"/>
      <c r="AT185" s="218" t="s">
        <v>182</v>
      </c>
      <c r="AU185" s="218" t="s">
        <v>88</v>
      </c>
      <c r="AV185" s="13" t="s">
        <v>88</v>
      </c>
      <c r="AW185" s="13" t="s">
        <v>34</v>
      </c>
      <c r="AX185" s="13" t="s">
        <v>78</v>
      </c>
      <c r="AY185" s="218" t="s">
        <v>159</v>
      </c>
    </row>
    <row r="186" spans="1:65" s="13" customFormat="1" ht="11.25">
      <c r="B186" s="207"/>
      <c r="C186" s="208"/>
      <c r="D186" s="209" t="s">
        <v>182</v>
      </c>
      <c r="E186" s="210" t="s">
        <v>1</v>
      </c>
      <c r="F186" s="211" t="s">
        <v>285</v>
      </c>
      <c r="G186" s="208"/>
      <c r="H186" s="212">
        <v>4</v>
      </c>
      <c r="I186" s="213"/>
      <c r="J186" s="208"/>
      <c r="K186" s="208"/>
      <c r="L186" s="214"/>
      <c r="M186" s="215"/>
      <c r="N186" s="216"/>
      <c r="O186" s="216"/>
      <c r="P186" s="216"/>
      <c r="Q186" s="216"/>
      <c r="R186" s="216"/>
      <c r="S186" s="216"/>
      <c r="T186" s="217"/>
      <c r="AT186" s="218" t="s">
        <v>182</v>
      </c>
      <c r="AU186" s="218" t="s">
        <v>88</v>
      </c>
      <c r="AV186" s="13" t="s">
        <v>88</v>
      </c>
      <c r="AW186" s="13" t="s">
        <v>34</v>
      </c>
      <c r="AX186" s="13" t="s">
        <v>78</v>
      </c>
      <c r="AY186" s="218" t="s">
        <v>159</v>
      </c>
    </row>
    <row r="187" spans="1:65" s="13" customFormat="1" ht="11.25">
      <c r="B187" s="207"/>
      <c r="C187" s="208"/>
      <c r="D187" s="209" t="s">
        <v>182</v>
      </c>
      <c r="E187" s="210" t="s">
        <v>1</v>
      </c>
      <c r="F187" s="211" t="s">
        <v>286</v>
      </c>
      <c r="G187" s="208"/>
      <c r="H187" s="212">
        <v>10</v>
      </c>
      <c r="I187" s="213"/>
      <c r="J187" s="208"/>
      <c r="K187" s="208"/>
      <c r="L187" s="214"/>
      <c r="M187" s="215"/>
      <c r="N187" s="216"/>
      <c r="O187" s="216"/>
      <c r="P187" s="216"/>
      <c r="Q187" s="216"/>
      <c r="R187" s="216"/>
      <c r="S187" s="216"/>
      <c r="T187" s="217"/>
      <c r="AT187" s="218" t="s">
        <v>182</v>
      </c>
      <c r="AU187" s="218" t="s">
        <v>88</v>
      </c>
      <c r="AV187" s="13" t="s">
        <v>88</v>
      </c>
      <c r="AW187" s="13" t="s">
        <v>34</v>
      </c>
      <c r="AX187" s="13" t="s">
        <v>78</v>
      </c>
      <c r="AY187" s="218" t="s">
        <v>159</v>
      </c>
    </row>
    <row r="188" spans="1:65" s="14" customFormat="1" ht="11.25">
      <c r="B188" s="219"/>
      <c r="C188" s="220"/>
      <c r="D188" s="209" t="s">
        <v>182</v>
      </c>
      <c r="E188" s="221" t="s">
        <v>1</v>
      </c>
      <c r="F188" s="222" t="s">
        <v>184</v>
      </c>
      <c r="G188" s="220"/>
      <c r="H188" s="223">
        <v>113.80000000000001</v>
      </c>
      <c r="I188" s="224"/>
      <c r="J188" s="220"/>
      <c r="K188" s="220"/>
      <c r="L188" s="225"/>
      <c r="M188" s="226"/>
      <c r="N188" s="227"/>
      <c r="O188" s="227"/>
      <c r="P188" s="227"/>
      <c r="Q188" s="227"/>
      <c r="R188" s="227"/>
      <c r="S188" s="227"/>
      <c r="T188" s="228"/>
      <c r="AT188" s="229" t="s">
        <v>182</v>
      </c>
      <c r="AU188" s="229" t="s">
        <v>88</v>
      </c>
      <c r="AV188" s="14" t="s">
        <v>166</v>
      </c>
      <c r="AW188" s="14" t="s">
        <v>34</v>
      </c>
      <c r="AX188" s="14" t="s">
        <v>86</v>
      </c>
      <c r="AY188" s="229" t="s">
        <v>159</v>
      </c>
    </row>
    <row r="189" spans="1:65" s="2" customFormat="1" ht="16.5" customHeight="1">
      <c r="A189" s="35"/>
      <c r="B189" s="36"/>
      <c r="C189" s="234" t="s">
        <v>287</v>
      </c>
      <c r="D189" s="234" t="s">
        <v>240</v>
      </c>
      <c r="E189" s="235" t="s">
        <v>288</v>
      </c>
      <c r="F189" s="236" t="s">
        <v>289</v>
      </c>
      <c r="G189" s="237" t="s">
        <v>269</v>
      </c>
      <c r="H189" s="238">
        <v>130.87</v>
      </c>
      <c r="I189" s="239"/>
      <c r="J189" s="240">
        <f>ROUND(I189*H189,2)</f>
        <v>0</v>
      </c>
      <c r="K189" s="241"/>
      <c r="L189" s="242"/>
      <c r="M189" s="243" t="s">
        <v>1</v>
      </c>
      <c r="N189" s="244" t="s">
        <v>43</v>
      </c>
      <c r="O189" s="72"/>
      <c r="P189" s="203">
        <f>O189*H189</f>
        <v>0</v>
      </c>
      <c r="Q189" s="203">
        <v>0</v>
      </c>
      <c r="R189" s="203">
        <f>Q189*H189</f>
        <v>0</v>
      </c>
      <c r="S189" s="203">
        <v>0</v>
      </c>
      <c r="T189" s="204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05" t="s">
        <v>243</v>
      </c>
      <c r="AT189" s="205" t="s">
        <v>240</v>
      </c>
      <c r="AU189" s="205" t="s">
        <v>88</v>
      </c>
      <c r="AY189" s="18" t="s">
        <v>159</v>
      </c>
      <c r="BE189" s="206">
        <f>IF(N189="základní",J189,0)</f>
        <v>0</v>
      </c>
      <c r="BF189" s="206">
        <f>IF(N189="snížená",J189,0)</f>
        <v>0</v>
      </c>
      <c r="BG189" s="206">
        <f>IF(N189="zákl. přenesená",J189,0)</f>
        <v>0</v>
      </c>
      <c r="BH189" s="206">
        <f>IF(N189="sníž. přenesená",J189,0)</f>
        <v>0</v>
      </c>
      <c r="BI189" s="206">
        <f>IF(N189="nulová",J189,0)</f>
        <v>0</v>
      </c>
      <c r="BJ189" s="18" t="s">
        <v>86</v>
      </c>
      <c r="BK189" s="206">
        <f>ROUND(I189*H189,2)</f>
        <v>0</v>
      </c>
      <c r="BL189" s="18" t="s">
        <v>238</v>
      </c>
      <c r="BM189" s="205" t="s">
        <v>290</v>
      </c>
    </row>
    <row r="190" spans="1:65" s="13" customFormat="1" ht="11.25">
      <c r="B190" s="207"/>
      <c r="C190" s="208"/>
      <c r="D190" s="209" t="s">
        <v>182</v>
      </c>
      <c r="E190" s="210" t="s">
        <v>1</v>
      </c>
      <c r="F190" s="211" t="s">
        <v>291</v>
      </c>
      <c r="G190" s="208"/>
      <c r="H190" s="212">
        <v>130.87</v>
      </c>
      <c r="I190" s="213"/>
      <c r="J190" s="208"/>
      <c r="K190" s="208"/>
      <c r="L190" s="214"/>
      <c r="M190" s="215"/>
      <c r="N190" s="216"/>
      <c r="O190" s="216"/>
      <c r="P190" s="216"/>
      <c r="Q190" s="216"/>
      <c r="R190" s="216"/>
      <c r="S190" s="216"/>
      <c r="T190" s="217"/>
      <c r="AT190" s="218" t="s">
        <v>182</v>
      </c>
      <c r="AU190" s="218" t="s">
        <v>88</v>
      </c>
      <c r="AV190" s="13" t="s">
        <v>88</v>
      </c>
      <c r="AW190" s="13" t="s">
        <v>34</v>
      </c>
      <c r="AX190" s="13" t="s">
        <v>86</v>
      </c>
      <c r="AY190" s="218" t="s">
        <v>159</v>
      </c>
    </row>
    <row r="191" spans="1:65" s="2" customFormat="1" ht="16.5" customHeight="1">
      <c r="A191" s="35"/>
      <c r="B191" s="36"/>
      <c r="C191" s="193" t="s">
        <v>292</v>
      </c>
      <c r="D191" s="193" t="s">
        <v>162</v>
      </c>
      <c r="E191" s="194" t="s">
        <v>293</v>
      </c>
      <c r="F191" s="195" t="s">
        <v>294</v>
      </c>
      <c r="G191" s="196" t="s">
        <v>269</v>
      </c>
      <c r="H191" s="197">
        <v>113.8</v>
      </c>
      <c r="I191" s="198"/>
      <c r="J191" s="199">
        <f>ROUND(I191*H191,2)</f>
        <v>0</v>
      </c>
      <c r="K191" s="200"/>
      <c r="L191" s="40"/>
      <c r="M191" s="201" t="s">
        <v>1</v>
      </c>
      <c r="N191" s="202" t="s">
        <v>43</v>
      </c>
      <c r="O191" s="72"/>
      <c r="P191" s="203">
        <f>O191*H191</f>
        <v>0</v>
      </c>
      <c r="Q191" s="203">
        <v>0</v>
      </c>
      <c r="R191" s="203">
        <f>Q191*H191</f>
        <v>0</v>
      </c>
      <c r="S191" s="203">
        <v>1.4999999999999999E-2</v>
      </c>
      <c r="T191" s="204">
        <f>S191*H191</f>
        <v>1.7069999999999999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05" t="s">
        <v>238</v>
      </c>
      <c r="AT191" s="205" t="s">
        <v>162</v>
      </c>
      <c r="AU191" s="205" t="s">
        <v>88</v>
      </c>
      <c r="AY191" s="18" t="s">
        <v>159</v>
      </c>
      <c r="BE191" s="206">
        <f>IF(N191="základní",J191,0)</f>
        <v>0</v>
      </c>
      <c r="BF191" s="206">
        <f>IF(N191="snížená",J191,0)</f>
        <v>0</v>
      </c>
      <c r="BG191" s="206">
        <f>IF(N191="zákl. přenesená",J191,0)</f>
        <v>0</v>
      </c>
      <c r="BH191" s="206">
        <f>IF(N191="sníž. přenesená",J191,0)</f>
        <v>0</v>
      </c>
      <c r="BI191" s="206">
        <f>IF(N191="nulová",J191,0)</f>
        <v>0</v>
      </c>
      <c r="BJ191" s="18" t="s">
        <v>86</v>
      </c>
      <c r="BK191" s="206">
        <f>ROUND(I191*H191,2)</f>
        <v>0</v>
      </c>
      <c r="BL191" s="18" t="s">
        <v>238</v>
      </c>
      <c r="BM191" s="205" t="s">
        <v>295</v>
      </c>
    </row>
    <row r="192" spans="1:65" s="2" customFormat="1" ht="24.2" customHeight="1">
      <c r="A192" s="35"/>
      <c r="B192" s="36"/>
      <c r="C192" s="193" t="s">
        <v>296</v>
      </c>
      <c r="D192" s="193" t="s">
        <v>162</v>
      </c>
      <c r="E192" s="194" t="s">
        <v>297</v>
      </c>
      <c r="F192" s="195" t="s">
        <v>298</v>
      </c>
      <c r="G192" s="196" t="s">
        <v>269</v>
      </c>
      <c r="H192" s="197">
        <v>377.48</v>
      </c>
      <c r="I192" s="198"/>
      <c r="J192" s="199">
        <f>ROUND(I192*H192,2)</f>
        <v>0</v>
      </c>
      <c r="K192" s="200"/>
      <c r="L192" s="40"/>
      <c r="M192" s="201" t="s">
        <v>1</v>
      </c>
      <c r="N192" s="202" t="s">
        <v>43</v>
      </c>
      <c r="O192" s="72"/>
      <c r="P192" s="203">
        <f>O192*H192</f>
        <v>0</v>
      </c>
      <c r="Q192" s="203">
        <v>0</v>
      </c>
      <c r="R192" s="203">
        <f>Q192*H192</f>
        <v>0</v>
      </c>
      <c r="S192" s="203">
        <v>0</v>
      </c>
      <c r="T192" s="204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05" t="s">
        <v>238</v>
      </c>
      <c r="AT192" s="205" t="s">
        <v>162</v>
      </c>
      <c r="AU192" s="205" t="s">
        <v>88</v>
      </c>
      <c r="AY192" s="18" t="s">
        <v>159</v>
      </c>
      <c r="BE192" s="206">
        <f>IF(N192="základní",J192,0)</f>
        <v>0</v>
      </c>
      <c r="BF192" s="206">
        <f>IF(N192="snížená",J192,0)</f>
        <v>0</v>
      </c>
      <c r="BG192" s="206">
        <f>IF(N192="zákl. přenesená",J192,0)</f>
        <v>0</v>
      </c>
      <c r="BH192" s="206">
        <f>IF(N192="sníž. přenesená",J192,0)</f>
        <v>0</v>
      </c>
      <c r="BI192" s="206">
        <f>IF(N192="nulová",J192,0)</f>
        <v>0</v>
      </c>
      <c r="BJ192" s="18" t="s">
        <v>86</v>
      </c>
      <c r="BK192" s="206">
        <f>ROUND(I192*H192,2)</f>
        <v>0</v>
      </c>
      <c r="BL192" s="18" t="s">
        <v>238</v>
      </c>
      <c r="BM192" s="205" t="s">
        <v>299</v>
      </c>
    </row>
    <row r="193" spans="1:65" s="2" customFormat="1" ht="21.75" customHeight="1">
      <c r="A193" s="35"/>
      <c r="B193" s="36"/>
      <c r="C193" s="234" t="s">
        <v>300</v>
      </c>
      <c r="D193" s="234" t="s">
        <v>240</v>
      </c>
      <c r="E193" s="235" t="s">
        <v>301</v>
      </c>
      <c r="F193" s="236" t="s">
        <v>302</v>
      </c>
      <c r="G193" s="237" t="s">
        <v>180</v>
      </c>
      <c r="H193" s="238">
        <v>4.0140000000000002</v>
      </c>
      <c r="I193" s="239"/>
      <c r="J193" s="240">
        <f>ROUND(I193*H193,2)</f>
        <v>0</v>
      </c>
      <c r="K193" s="241"/>
      <c r="L193" s="242"/>
      <c r="M193" s="243" t="s">
        <v>1</v>
      </c>
      <c r="N193" s="244" t="s">
        <v>43</v>
      </c>
      <c r="O193" s="72"/>
      <c r="P193" s="203">
        <f>O193*H193</f>
        <v>0</v>
      </c>
      <c r="Q193" s="203">
        <v>0</v>
      </c>
      <c r="R193" s="203">
        <f>Q193*H193</f>
        <v>0</v>
      </c>
      <c r="S193" s="203">
        <v>0</v>
      </c>
      <c r="T193" s="204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05" t="s">
        <v>243</v>
      </c>
      <c r="AT193" s="205" t="s">
        <v>240</v>
      </c>
      <c r="AU193" s="205" t="s">
        <v>88</v>
      </c>
      <c r="AY193" s="18" t="s">
        <v>159</v>
      </c>
      <c r="BE193" s="206">
        <f>IF(N193="základní",J193,0)</f>
        <v>0</v>
      </c>
      <c r="BF193" s="206">
        <f>IF(N193="snížená",J193,0)</f>
        <v>0</v>
      </c>
      <c r="BG193" s="206">
        <f>IF(N193="zákl. přenesená",J193,0)</f>
        <v>0</v>
      </c>
      <c r="BH193" s="206">
        <f>IF(N193="sníž. přenesená",J193,0)</f>
        <v>0</v>
      </c>
      <c r="BI193" s="206">
        <f>IF(N193="nulová",J193,0)</f>
        <v>0</v>
      </c>
      <c r="BJ193" s="18" t="s">
        <v>86</v>
      </c>
      <c r="BK193" s="206">
        <f>ROUND(I193*H193,2)</f>
        <v>0</v>
      </c>
      <c r="BL193" s="18" t="s">
        <v>238</v>
      </c>
      <c r="BM193" s="205" t="s">
        <v>303</v>
      </c>
    </row>
    <row r="194" spans="1:65" s="13" customFormat="1" ht="11.25">
      <c r="B194" s="207"/>
      <c r="C194" s="208"/>
      <c r="D194" s="209" t="s">
        <v>182</v>
      </c>
      <c r="E194" s="210" t="s">
        <v>1</v>
      </c>
      <c r="F194" s="211" t="s">
        <v>304</v>
      </c>
      <c r="G194" s="208"/>
      <c r="H194" s="212">
        <v>1.69</v>
      </c>
      <c r="I194" s="213"/>
      <c r="J194" s="208"/>
      <c r="K194" s="208"/>
      <c r="L194" s="214"/>
      <c r="M194" s="215"/>
      <c r="N194" s="216"/>
      <c r="O194" s="216"/>
      <c r="P194" s="216"/>
      <c r="Q194" s="216"/>
      <c r="R194" s="216"/>
      <c r="S194" s="216"/>
      <c r="T194" s="217"/>
      <c r="AT194" s="218" t="s">
        <v>182</v>
      </c>
      <c r="AU194" s="218" t="s">
        <v>88</v>
      </c>
      <c r="AV194" s="13" t="s">
        <v>88</v>
      </c>
      <c r="AW194" s="13" t="s">
        <v>34</v>
      </c>
      <c r="AX194" s="13" t="s">
        <v>78</v>
      </c>
      <c r="AY194" s="218" t="s">
        <v>159</v>
      </c>
    </row>
    <row r="195" spans="1:65" s="13" customFormat="1" ht="11.25">
      <c r="B195" s="207"/>
      <c r="C195" s="208"/>
      <c r="D195" s="209" t="s">
        <v>182</v>
      </c>
      <c r="E195" s="210" t="s">
        <v>1</v>
      </c>
      <c r="F195" s="211" t="s">
        <v>305</v>
      </c>
      <c r="G195" s="208"/>
      <c r="H195" s="212">
        <v>0.47499999999999998</v>
      </c>
      <c r="I195" s="213"/>
      <c r="J195" s="208"/>
      <c r="K195" s="208"/>
      <c r="L195" s="214"/>
      <c r="M195" s="215"/>
      <c r="N195" s="216"/>
      <c r="O195" s="216"/>
      <c r="P195" s="216"/>
      <c r="Q195" s="216"/>
      <c r="R195" s="216"/>
      <c r="S195" s="216"/>
      <c r="T195" s="217"/>
      <c r="AT195" s="218" t="s">
        <v>182</v>
      </c>
      <c r="AU195" s="218" t="s">
        <v>88</v>
      </c>
      <c r="AV195" s="13" t="s">
        <v>88</v>
      </c>
      <c r="AW195" s="13" t="s">
        <v>34</v>
      </c>
      <c r="AX195" s="13" t="s">
        <v>78</v>
      </c>
      <c r="AY195" s="218" t="s">
        <v>159</v>
      </c>
    </row>
    <row r="196" spans="1:65" s="13" customFormat="1" ht="11.25">
      <c r="B196" s="207"/>
      <c r="C196" s="208"/>
      <c r="D196" s="209" t="s">
        <v>182</v>
      </c>
      <c r="E196" s="210" t="s">
        <v>1</v>
      </c>
      <c r="F196" s="211" t="s">
        <v>306</v>
      </c>
      <c r="G196" s="208"/>
      <c r="H196" s="212">
        <v>1.036</v>
      </c>
      <c r="I196" s="213"/>
      <c r="J196" s="208"/>
      <c r="K196" s="208"/>
      <c r="L196" s="214"/>
      <c r="M196" s="215"/>
      <c r="N196" s="216"/>
      <c r="O196" s="216"/>
      <c r="P196" s="216"/>
      <c r="Q196" s="216"/>
      <c r="R196" s="216"/>
      <c r="S196" s="216"/>
      <c r="T196" s="217"/>
      <c r="AT196" s="218" t="s">
        <v>182</v>
      </c>
      <c r="AU196" s="218" t="s">
        <v>88</v>
      </c>
      <c r="AV196" s="13" t="s">
        <v>88</v>
      </c>
      <c r="AW196" s="13" t="s">
        <v>34</v>
      </c>
      <c r="AX196" s="13" t="s">
        <v>78</v>
      </c>
      <c r="AY196" s="218" t="s">
        <v>159</v>
      </c>
    </row>
    <row r="197" spans="1:65" s="13" customFormat="1" ht="11.25">
      <c r="B197" s="207"/>
      <c r="C197" s="208"/>
      <c r="D197" s="209" t="s">
        <v>182</v>
      </c>
      <c r="E197" s="210" t="s">
        <v>1</v>
      </c>
      <c r="F197" s="211" t="s">
        <v>307</v>
      </c>
      <c r="G197" s="208"/>
      <c r="H197" s="212">
        <v>0.14399999999999999</v>
      </c>
      <c r="I197" s="213"/>
      <c r="J197" s="208"/>
      <c r="K197" s="208"/>
      <c r="L197" s="214"/>
      <c r="M197" s="215"/>
      <c r="N197" s="216"/>
      <c r="O197" s="216"/>
      <c r="P197" s="216"/>
      <c r="Q197" s="216"/>
      <c r="R197" s="216"/>
      <c r="S197" s="216"/>
      <c r="T197" s="217"/>
      <c r="AT197" s="218" t="s">
        <v>182</v>
      </c>
      <c r="AU197" s="218" t="s">
        <v>88</v>
      </c>
      <c r="AV197" s="13" t="s">
        <v>88</v>
      </c>
      <c r="AW197" s="13" t="s">
        <v>34</v>
      </c>
      <c r="AX197" s="13" t="s">
        <v>78</v>
      </c>
      <c r="AY197" s="218" t="s">
        <v>159</v>
      </c>
    </row>
    <row r="198" spans="1:65" s="14" customFormat="1" ht="11.25">
      <c r="B198" s="219"/>
      <c r="C198" s="220"/>
      <c r="D198" s="209" t="s">
        <v>182</v>
      </c>
      <c r="E198" s="221" t="s">
        <v>1</v>
      </c>
      <c r="F198" s="222" t="s">
        <v>184</v>
      </c>
      <c r="G198" s="220"/>
      <c r="H198" s="223">
        <v>3.3450000000000002</v>
      </c>
      <c r="I198" s="224"/>
      <c r="J198" s="220"/>
      <c r="K198" s="220"/>
      <c r="L198" s="225"/>
      <c r="M198" s="226"/>
      <c r="N198" s="227"/>
      <c r="O198" s="227"/>
      <c r="P198" s="227"/>
      <c r="Q198" s="227"/>
      <c r="R198" s="227"/>
      <c r="S198" s="227"/>
      <c r="T198" s="228"/>
      <c r="AT198" s="229" t="s">
        <v>182</v>
      </c>
      <c r="AU198" s="229" t="s">
        <v>88</v>
      </c>
      <c r="AV198" s="14" t="s">
        <v>166</v>
      </c>
      <c r="AW198" s="14" t="s">
        <v>34</v>
      </c>
      <c r="AX198" s="14" t="s">
        <v>78</v>
      </c>
      <c r="AY198" s="229" t="s">
        <v>159</v>
      </c>
    </row>
    <row r="199" spans="1:65" s="13" customFormat="1" ht="11.25">
      <c r="B199" s="207"/>
      <c r="C199" s="208"/>
      <c r="D199" s="209" t="s">
        <v>182</v>
      </c>
      <c r="E199" s="210" t="s">
        <v>1</v>
      </c>
      <c r="F199" s="211" t="s">
        <v>308</v>
      </c>
      <c r="G199" s="208"/>
      <c r="H199" s="212">
        <v>4.0140000000000002</v>
      </c>
      <c r="I199" s="213"/>
      <c r="J199" s="208"/>
      <c r="K199" s="208"/>
      <c r="L199" s="214"/>
      <c r="M199" s="215"/>
      <c r="N199" s="216"/>
      <c r="O199" s="216"/>
      <c r="P199" s="216"/>
      <c r="Q199" s="216"/>
      <c r="R199" s="216"/>
      <c r="S199" s="216"/>
      <c r="T199" s="217"/>
      <c r="AT199" s="218" t="s">
        <v>182</v>
      </c>
      <c r="AU199" s="218" t="s">
        <v>88</v>
      </c>
      <c r="AV199" s="13" t="s">
        <v>88</v>
      </c>
      <c r="AW199" s="13" t="s">
        <v>34</v>
      </c>
      <c r="AX199" s="13" t="s">
        <v>86</v>
      </c>
      <c r="AY199" s="218" t="s">
        <v>159</v>
      </c>
    </row>
    <row r="200" spans="1:65" s="2" customFormat="1" ht="24.2" customHeight="1">
      <c r="A200" s="35"/>
      <c r="B200" s="36"/>
      <c r="C200" s="193" t="s">
        <v>309</v>
      </c>
      <c r="D200" s="193" t="s">
        <v>162</v>
      </c>
      <c r="E200" s="194" t="s">
        <v>310</v>
      </c>
      <c r="F200" s="195" t="s">
        <v>311</v>
      </c>
      <c r="G200" s="196" t="s">
        <v>249</v>
      </c>
      <c r="H200" s="197">
        <v>312.8</v>
      </c>
      <c r="I200" s="198"/>
      <c r="J200" s="199">
        <f>ROUND(I200*H200,2)</f>
        <v>0</v>
      </c>
      <c r="K200" s="200"/>
      <c r="L200" s="40"/>
      <c r="M200" s="201" t="s">
        <v>1</v>
      </c>
      <c r="N200" s="202" t="s">
        <v>43</v>
      </c>
      <c r="O200" s="72"/>
      <c r="P200" s="203">
        <f>O200*H200</f>
        <v>0</v>
      </c>
      <c r="Q200" s="203">
        <v>0</v>
      </c>
      <c r="R200" s="203">
        <f>Q200*H200</f>
        <v>0</v>
      </c>
      <c r="S200" s="203">
        <v>0</v>
      </c>
      <c r="T200" s="204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05" t="s">
        <v>238</v>
      </c>
      <c r="AT200" s="205" t="s">
        <v>162</v>
      </c>
      <c r="AU200" s="205" t="s">
        <v>88</v>
      </c>
      <c r="AY200" s="18" t="s">
        <v>159</v>
      </c>
      <c r="BE200" s="206">
        <f>IF(N200="základní",J200,0)</f>
        <v>0</v>
      </c>
      <c r="BF200" s="206">
        <f>IF(N200="snížená",J200,0)</f>
        <v>0</v>
      </c>
      <c r="BG200" s="206">
        <f>IF(N200="zákl. přenesená",J200,0)</f>
        <v>0</v>
      </c>
      <c r="BH200" s="206">
        <f>IF(N200="sníž. přenesená",J200,0)</f>
        <v>0</v>
      </c>
      <c r="BI200" s="206">
        <f>IF(N200="nulová",J200,0)</f>
        <v>0</v>
      </c>
      <c r="BJ200" s="18" t="s">
        <v>86</v>
      </c>
      <c r="BK200" s="206">
        <f>ROUND(I200*H200,2)</f>
        <v>0</v>
      </c>
      <c r="BL200" s="18" t="s">
        <v>238</v>
      </c>
      <c r="BM200" s="205" t="s">
        <v>312</v>
      </c>
    </row>
    <row r="201" spans="1:65" s="2" customFormat="1" ht="21.75" customHeight="1">
      <c r="A201" s="35"/>
      <c r="B201" s="36"/>
      <c r="C201" s="234" t="s">
        <v>313</v>
      </c>
      <c r="D201" s="234" t="s">
        <v>240</v>
      </c>
      <c r="E201" s="235" t="s">
        <v>301</v>
      </c>
      <c r="F201" s="236" t="s">
        <v>302</v>
      </c>
      <c r="G201" s="237" t="s">
        <v>180</v>
      </c>
      <c r="H201" s="238">
        <v>0.82599999999999996</v>
      </c>
      <c r="I201" s="239"/>
      <c r="J201" s="240">
        <f>ROUND(I201*H201,2)</f>
        <v>0</v>
      </c>
      <c r="K201" s="241"/>
      <c r="L201" s="242"/>
      <c r="M201" s="243" t="s">
        <v>1</v>
      </c>
      <c r="N201" s="244" t="s">
        <v>43</v>
      </c>
      <c r="O201" s="72"/>
      <c r="P201" s="203">
        <f>O201*H201</f>
        <v>0</v>
      </c>
      <c r="Q201" s="203">
        <v>0</v>
      </c>
      <c r="R201" s="203">
        <f>Q201*H201</f>
        <v>0</v>
      </c>
      <c r="S201" s="203">
        <v>0</v>
      </c>
      <c r="T201" s="204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05" t="s">
        <v>243</v>
      </c>
      <c r="AT201" s="205" t="s">
        <v>240</v>
      </c>
      <c r="AU201" s="205" t="s">
        <v>88</v>
      </c>
      <c r="AY201" s="18" t="s">
        <v>159</v>
      </c>
      <c r="BE201" s="206">
        <f>IF(N201="základní",J201,0)</f>
        <v>0</v>
      </c>
      <c r="BF201" s="206">
        <f>IF(N201="snížená",J201,0)</f>
        <v>0</v>
      </c>
      <c r="BG201" s="206">
        <f>IF(N201="zákl. přenesená",J201,0)</f>
        <v>0</v>
      </c>
      <c r="BH201" s="206">
        <f>IF(N201="sníž. přenesená",J201,0)</f>
        <v>0</v>
      </c>
      <c r="BI201" s="206">
        <f>IF(N201="nulová",J201,0)</f>
        <v>0</v>
      </c>
      <c r="BJ201" s="18" t="s">
        <v>86</v>
      </c>
      <c r="BK201" s="206">
        <f>ROUND(I201*H201,2)</f>
        <v>0</v>
      </c>
      <c r="BL201" s="18" t="s">
        <v>238</v>
      </c>
      <c r="BM201" s="205" t="s">
        <v>314</v>
      </c>
    </row>
    <row r="202" spans="1:65" s="13" customFormat="1" ht="11.25">
      <c r="B202" s="207"/>
      <c r="C202" s="208"/>
      <c r="D202" s="209" t="s">
        <v>182</v>
      </c>
      <c r="E202" s="210" t="s">
        <v>1</v>
      </c>
      <c r="F202" s="211" t="s">
        <v>315</v>
      </c>
      <c r="G202" s="208"/>
      <c r="H202" s="212">
        <v>0.751</v>
      </c>
      <c r="I202" s="213"/>
      <c r="J202" s="208"/>
      <c r="K202" s="208"/>
      <c r="L202" s="214"/>
      <c r="M202" s="215"/>
      <c r="N202" s="216"/>
      <c r="O202" s="216"/>
      <c r="P202" s="216"/>
      <c r="Q202" s="216"/>
      <c r="R202" s="216"/>
      <c r="S202" s="216"/>
      <c r="T202" s="217"/>
      <c r="AT202" s="218" t="s">
        <v>182</v>
      </c>
      <c r="AU202" s="218" t="s">
        <v>88</v>
      </c>
      <c r="AV202" s="13" t="s">
        <v>88</v>
      </c>
      <c r="AW202" s="13" t="s">
        <v>34</v>
      </c>
      <c r="AX202" s="13" t="s">
        <v>78</v>
      </c>
      <c r="AY202" s="218" t="s">
        <v>159</v>
      </c>
    </row>
    <row r="203" spans="1:65" s="13" customFormat="1" ht="11.25">
      <c r="B203" s="207"/>
      <c r="C203" s="208"/>
      <c r="D203" s="209" t="s">
        <v>182</v>
      </c>
      <c r="E203" s="210" t="s">
        <v>1</v>
      </c>
      <c r="F203" s="211" t="s">
        <v>316</v>
      </c>
      <c r="G203" s="208"/>
      <c r="H203" s="212">
        <v>0.82599999999999996</v>
      </c>
      <c r="I203" s="213"/>
      <c r="J203" s="208"/>
      <c r="K203" s="208"/>
      <c r="L203" s="214"/>
      <c r="M203" s="215"/>
      <c r="N203" s="216"/>
      <c r="O203" s="216"/>
      <c r="P203" s="216"/>
      <c r="Q203" s="216"/>
      <c r="R203" s="216"/>
      <c r="S203" s="216"/>
      <c r="T203" s="217"/>
      <c r="AT203" s="218" t="s">
        <v>182</v>
      </c>
      <c r="AU203" s="218" t="s">
        <v>88</v>
      </c>
      <c r="AV203" s="13" t="s">
        <v>88</v>
      </c>
      <c r="AW203" s="13" t="s">
        <v>34</v>
      </c>
      <c r="AX203" s="13" t="s">
        <v>86</v>
      </c>
      <c r="AY203" s="218" t="s">
        <v>159</v>
      </c>
    </row>
    <row r="204" spans="1:65" s="2" customFormat="1" ht="49.15" customHeight="1">
      <c r="A204" s="35"/>
      <c r="B204" s="36"/>
      <c r="C204" s="193" t="s">
        <v>317</v>
      </c>
      <c r="D204" s="193" t="s">
        <v>162</v>
      </c>
      <c r="E204" s="194" t="s">
        <v>318</v>
      </c>
      <c r="F204" s="195" t="s">
        <v>319</v>
      </c>
      <c r="G204" s="196" t="s">
        <v>269</v>
      </c>
      <c r="H204" s="197">
        <v>377.48</v>
      </c>
      <c r="I204" s="198"/>
      <c r="J204" s="199">
        <f>ROUND(I204*H204,2)</f>
        <v>0</v>
      </c>
      <c r="K204" s="200"/>
      <c r="L204" s="40"/>
      <c r="M204" s="201" t="s">
        <v>1</v>
      </c>
      <c r="N204" s="202" t="s">
        <v>43</v>
      </c>
      <c r="O204" s="72"/>
      <c r="P204" s="203">
        <f>O204*H204</f>
        <v>0</v>
      </c>
      <c r="Q204" s="203">
        <v>0</v>
      </c>
      <c r="R204" s="203">
        <f>Q204*H204</f>
        <v>0</v>
      </c>
      <c r="S204" s="203">
        <v>7.0000000000000001E-3</v>
      </c>
      <c r="T204" s="204">
        <f>S204*H204</f>
        <v>2.64236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05" t="s">
        <v>238</v>
      </c>
      <c r="AT204" s="205" t="s">
        <v>162</v>
      </c>
      <c r="AU204" s="205" t="s">
        <v>88</v>
      </c>
      <c r="AY204" s="18" t="s">
        <v>159</v>
      </c>
      <c r="BE204" s="206">
        <f>IF(N204="základní",J204,0)</f>
        <v>0</v>
      </c>
      <c r="BF204" s="206">
        <f>IF(N204="snížená",J204,0)</f>
        <v>0</v>
      </c>
      <c r="BG204" s="206">
        <f>IF(N204="zákl. přenesená",J204,0)</f>
        <v>0</v>
      </c>
      <c r="BH204" s="206">
        <f>IF(N204="sníž. přenesená",J204,0)</f>
        <v>0</v>
      </c>
      <c r="BI204" s="206">
        <f>IF(N204="nulová",J204,0)</f>
        <v>0</v>
      </c>
      <c r="BJ204" s="18" t="s">
        <v>86</v>
      </c>
      <c r="BK204" s="206">
        <f>ROUND(I204*H204,2)</f>
        <v>0</v>
      </c>
      <c r="BL204" s="18" t="s">
        <v>238</v>
      </c>
      <c r="BM204" s="205" t="s">
        <v>320</v>
      </c>
    </row>
    <row r="205" spans="1:65" s="2" customFormat="1" ht="24.2" customHeight="1">
      <c r="A205" s="35"/>
      <c r="B205" s="36"/>
      <c r="C205" s="193" t="s">
        <v>321</v>
      </c>
      <c r="D205" s="193" t="s">
        <v>162</v>
      </c>
      <c r="E205" s="194" t="s">
        <v>322</v>
      </c>
      <c r="F205" s="195" t="s">
        <v>323</v>
      </c>
      <c r="G205" s="196" t="s">
        <v>180</v>
      </c>
      <c r="H205" s="197">
        <v>14.936</v>
      </c>
      <c r="I205" s="198"/>
      <c r="J205" s="199">
        <f>ROUND(I205*H205,2)</f>
        <v>0</v>
      </c>
      <c r="K205" s="200"/>
      <c r="L205" s="40"/>
      <c r="M205" s="201" t="s">
        <v>1</v>
      </c>
      <c r="N205" s="202" t="s">
        <v>43</v>
      </c>
      <c r="O205" s="72"/>
      <c r="P205" s="203">
        <f>O205*H205</f>
        <v>0</v>
      </c>
      <c r="Q205" s="203">
        <v>0</v>
      </c>
      <c r="R205" s="203">
        <f>Q205*H205</f>
        <v>0</v>
      </c>
      <c r="S205" s="203">
        <v>0</v>
      </c>
      <c r="T205" s="204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05" t="s">
        <v>238</v>
      </c>
      <c r="AT205" s="205" t="s">
        <v>162</v>
      </c>
      <c r="AU205" s="205" t="s">
        <v>88</v>
      </c>
      <c r="AY205" s="18" t="s">
        <v>159</v>
      </c>
      <c r="BE205" s="206">
        <f>IF(N205="základní",J205,0)</f>
        <v>0</v>
      </c>
      <c r="BF205" s="206">
        <f>IF(N205="snížená",J205,0)</f>
        <v>0</v>
      </c>
      <c r="BG205" s="206">
        <f>IF(N205="zákl. přenesená",J205,0)</f>
        <v>0</v>
      </c>
      <c r="BH205" s="206">
        <f>IF(N205="sníž. přenesená",J205,0)</f>
        <v>0</v>
      </c>
      <c r="BI205" s="206">
        <f>IF(N205="nulová",J205,0)</f>
        <v>0</v>
      </c>
      <c r="BJ205" s="18" t="s">
        <v>86</v>
      </c>
      <c r="BK205" s="206">
        <f>ROUND(I205*H205,2)</f>
        <v>0</v>
      </c>
      <c r="BL205" s="18" t="s">
        <v>238</v>
      </c>
      <c r="BM205" s="205" t="s">
        <v>324</v>
      </c>
    </row>
    <row r="206" spans="1:65" s="13" customFormat="1" ht="11.25">
      <c r="B206" s="207"/>
      <c r="C206" s="208"/>
      <c r="D206" s="209" t="s">
        <v>182</v>
      </c>
      <c r="E206" s="210" t="s">
        <v>1</v>
      </c>
      <c r="F206" s="211" t="s">
        <v>259</v>
      </c>
      <c r="G206" s="208"/>
      <c r="H206" s="212">
        <v>7.2510000000000003</v>
      </c>
      <c r="I206" s="213"/>
      <c r="J206" s="208"/>
      <c r="K206" s="208"/>
      <c r="L206" s="214"/>
      <c r="M206" s="215"/>
      <c r="N206" s="216"/>
      <c r="O206" s="216"/>
      <c r="P206" s="216"/>
      <c r="Q206" s="216"/>
      <c r="R206" s="216"/>
      <c r="S206" s="216"/>
      <c r="T206" s="217"/>
      <c r="AT206" s="218" t="s">
        <v>182</v>
      </c>
      <c r="AU206" s="218" t="s">
        <v>88</v>
      </c>
      <c r="AV206" s="13" t="s">
        <v>88</v>
      </c>
      <c r="AW206" s="13" t="s">
        <v>34</v>
      </c>
      <c r="AX206" s="13" t="s">
        <v>78</v>
      </c>
      <c r="AY206" s="218" t="s">
        <v>159</v>
      </c>
    </row>
    <row r="207" spans="1:65" s="13" customFormat="1" ht="11.25">
      <c r="B207" s="207"/>
      <c r="C207" s="208"/>
      <c r="D207" s="209" t="s">
        <v>182</v>
      </c>
      <c r="E207" s="210" t="s">
        <v>1</v>
      </c>
      <c r="F207" s="211" t="s">
        <v>260</v>
      </c>
      <c r="G207" s="208"/>
      <c r="H207" s="212">
        <v>2.8450000000000002</v>
      </c>
      <c r="I207" s="213"/>
      <c r="J207" s="208"/>
      <c r="K207" s="208"/>
      <c r="L207" s="214"/>
      <c r="M207" s="215"/>
      <c r="N207" s="216"/>
      <c r="O207" s="216"/>
      <c r="P207" s="216"/>
      <c r="Q207" s="216"/>
      <c r="R207" s="216"/>
      <c r="S207" s="216"/>
      <c r="T207" s="217"/>
      <c r="AT207" s="218" t="s">
        <v>182</v>
      </c>
      <c r="AU207" s="218" t="s">
        <v>88</v>
      </c>
      <c r="AV207" s="13" t="s">
        <v>88</v>
      </c>
      <c r="AW207" s="13" t="s">
        <v>34</v>
      </c>
      <c r="AX207" s="13" t="s">
        <v>78</v>
      </c>
      <c r="AY207" s="218" t="s">
        <v>159</v>
      </c>
    </row>
    <row r="208" spans="1:65" s="13" customFormat="1" ht="11.25">
      <c r="B208" s="207"/>
      <c r="C208" s="208"/>
      <c r="D208" s="209" t="s">
        <v>182</v>
      </c>
      <c r="E208" s="210" t="s">
        <v>1</v>
      </c>
      <c r="F208" s="211" t="s">
        <v>325</v>
      </c>
      <c r="G208" s="208"/>
      <c r="H208" s="212">
        <v>4.0140000000000002</v>
      </c>
      <c r="I208" s="213"/>
      <c r="J208" s="208"/>
      <c r="K208" s="208"/>
      <c r="L208" s="214"/>
      <c r="M208" s="215"/>
      <c r="N208" s="216"/>
      <c r="O208" s="216"/>
      <c r="P208" s="216"/>
      <c r="Q208" s="216"/>
      <c r="R208" s="216"/>
      <c r="S208" s="216"/>
      <c r="T208" s="217"/>
      <c r="AT208" s="218" t="s">
        <v>182</v>
      </c>
      <c r="AU208" s="218" t="s">
        <v>88</v>
      </c>
      <c r="AV208" s="13" t="s">
        <v>88</v>
      </c>
      <c r="AW208" s="13" t="s">
        <v>34</v>
      </c>
      <c r="AX208" s="13" t="s">
        <v>78</v>
      </c>
      <c r="AY208" s="218" t="s">
        <v>159</v>
      </c>
    </row>
    <row r="209" spans="1:65" s="13" customFormat="1" ht="11.25">
      <c r="B209" s="207"/>
      <c r="C209" s="208"/>
      <c r="D209" s="209" t="s">
        <v>182</v>
      </c>
      <c r="E209" s="210" t="s">
        <v>1</v>
      </c>
      <c r="F209" s="211" t="s">
        <v>326</v>
      </c>
      <c r="G209" s="208"/>
      <c r="H209" s="212">
        <v>0.82599999999999996</v>
      </c>
      <c r="I209" s="213"/>
      <c r="J209" s="208"/>
      <c r="K209" s="208"/>
      <c r="L209" s="214"/>
      <c r="M209" s="215"/>
      <c r="N209" s="216"/>
      <c r="O209" s="216"/>
      <c r="P209" s="216"/>
      <c r="Q209" s="216"/>
      <c r="R209" s="216"/>
      <c r="S209" s="216"/>
      <c r="T209" s="217"/>
      <c r="AT209" s="218" t="s">
        <v>182</v>
      </c>
      <c r="AU209" s="218" t="s">
        <v>88</v>
      </c>
      <c r="AV209" s="13" t="s">
        <v>88</v>
      </c>
      <c r="AW209" s="13" t="s">
        <v>34</v>
      </c>
      <c r="AX209" s="13" t="s">
        <v>78</v>
      </c>
      <c r="AY209" s="218" t="s">
        <v>159</v>
      </c>
    </row>
    <row r="210" spans="1:65" s="14" customFormat="1" ht="11.25">
      <c r="B210" s="219"/>
      <c r="C210" s="220"/>
      <c r="D210" s="209" t="s">
        <v>182</v>
      </c>
      <c r="E210" s="221" t="s">
        <v>1</v>
      </c>
      <c r="F210" s="222" t="s">
        <v>184</v>
      </c>
      <c r="G210" s="220"/>
      <c r="H210" s="223">
        <v>14.936</v>
      </c>
      <c r="I210" s="224"/>
      <c r="J210" s="220"/>
      <c r="K210" s="220"/>
      <c r="L210" s="225"/>
      <c r="M210" s="226"/>
      <c r="N210" s="227"/>
      <c r="O210" s="227"/>
      <c r="P210" s="227"/>
      <c r="Q210" s="227"/>
      <c r="R210" s="227"/>
      <c r="S210" s="227"/>
      <c r="T210" s="228"/>
      <c r="AT210" s="229" t="s">
        <v>182</v>
      </c>
      <c r="AU210" s="229" t="s">
        <v>88</v>
      </c>
      <c r="AV210" s="14" t="s">
        <v>166</v>
      </c>
      <c r="AW210" s="14" t="s">
        <v>34</v>
      </c>
      <c r="AX210" s="14" t="s">
        <v>86</v>
      </c>
      <c r="AY210" s="229" t="s">
        <v>159</v>
      </c>
    </row>
    <row r="211" spans="1:65" s="2" customFormat="1" ht="24.2" customHeight="1">
      <c r="A211" s="35"/>
      <c r="B211" s="36"/>
      <c r="C211" s="193" t="s">
        <v>327</v>
      </c>
      <c r="D211" s="193" t="s">
        <v>162</v>
      </c>
      <c r="E211" s="194" t="s">
        <v>328</v>
      </c>
      <c r="F211" s="195" t="s">
        <v>329</v>
      </c>
      <c r="G211" s="196" t="s">
        <v>330</v>
      </c>
      <c r="H211" s="245"/>
      <c r="I211" s="198"/>
      <c r="J211" s="199">
        <f>ROUND(I211*H211,2)</f>
        <v>0</v>
      </c>
      <c r="K211" s="200"/>
      <c r="L211" s="40"/>
      <c r="M211" s="201" t="s">
        <v>1</v>
      </c>
      <c r="N211" s="202" t="s">
        <v>43</v>
      </c>
      <c r="O211" s="72"/>
      <c r="P211" s="203">
        <f>O211*H211</f>
        <v>0</v>
      </c>
      <c r="Q211" s="203">
        <v>0</v>
      </c>
      <c r="R211" s="203">
        <f>Q211*H211</f>
        <v>0</v>
      </c>
      <c r="S211" s="203">
        <v>0</v>
      </c>
      <c r="T211" s="204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05" t="s">
        <v>238</v>
      </c>
      <c r="AT211" s="205" t="s">
        <v>162</v>
      </c>
      <c r="AU211" s="205" t="s">
        <v>88</v>
      </c>
      <c r="AY211" s="18" t="s">
        <v>159</v>
      </c>
      <c r="BE211" s="206">
        <f>IF(N211="základní",J211,0)</f>
        <v>0</v>
      </c>
      <c r="BF211" s="206">
        <f>IF(N211="snížená",J211,0)</f>
        <v>0</v>
      </c>
      <c r="BG211" s="206">
        <f>IF(N211="zákl. přenesená",J211,0)</f>
        <v>0</v>
      </c>
      <c r="BH211" s="206">
        <f>IF(N211="sníž. přenesená",J211,0)</f>
        <v>0</v>
      </c>
      <c r="BI211" s="206">
        <f>IF(N211="nulová",J211,0)</f>
        <v>0</v>
      </c>
      <c r="BJ211" s="18" t="s">
        <v>86</v>
      </c>
      <c r="BK211" s="206">
        <f>ROUND(I211*H211,2)</f>
        <v>0</v>
      </c>
      <c r="BL211" s="18" t="s">
        <v>238</v>
      </c>
      <c r="BM211" s="205" t="s">
        <v>331</v>
      </c>
    </row>
    <row r="212" spans="1:65" s="12" customFormat="1" ht="22.9" customHeight="1">
      <c r="B212" s="177"/>
      <c r="C212" s="178"/>
      <c r="D212" s="179" t="s">
        <v>77</v>
      </c>
      <c r="E212" s="191" t="s">
        <v>332</v>
      </c>
      <c r="F212" s="191" t="s">
        <v>333</v>
      </c>
      <c r="G212" s="178"/>
      <c r="H212" s="178"/>
      <c r="I212" s="181"/>
      <c r="J212" s="192">
        <f>BK212</f>
        <v>0</v>
      </c>
      <c r="K212" s="178"/>
      <c r="L212" s="183"/>
      <c r="M212" s="184"/>
      <c r="N212" s="185"/>
      <c r="O212" s="185"/>
      <c r="P212" s="186">
        <f>SUM(P213:P272)</f>
        <v>0</v>
      </c>
      <c r="Q212" s="185"/>
      <c r="R212" s="186">
        <f>SUM(R213:R272)</f>
        <v>9.1025999999999996E-2</v>
      </c>
      <c r="S212" s="185"/>
      <c r="T212" s="187">
        <f>SUM(T213:T272)</f>
        <v>1.3409605999999998</v>
      </c>
      <c r="AR212" s="188" t="s">
        <v>88</v>
      </c>
      <c r="AT212" s="189" t="s">
        <v>77</v>
      </c>
      <c r="AU212" s="189" t="s">
        <v>86</v>
      </c>
      <c r="AY212" s="188" t="s">
        <v>159</v>
      </c>
      <c r="BK212" s="190">
        <f>SUM(BK213:BK272)</f>
        <v>0</v>
      </c>
    </row>
    <row r="213" spans="1:65" s="2" customFormat="1" ht="24.2" customHeight="1">
      <c r="A213" s="35"/>
      <c r="B213" s="36"/>
      <c r="C213" s="193" t="s">
        <v>334</v>
      </c>
      <c r="D213" s="193" t="s">
        <v>162</v>
      </c>
      <c r="E213" s="194" t="s">
        <v>335</v>
      </c>
      <c r="F213" s="195" t="s">
        <v>336</v>
      </c>
      <c r="G213" s="196" t="s">
        <v>269</v>
      </c>
      <c r="H213" s="197">
        <v>377.48</v>
      </c>
      <c r="I213" s="198"/>
      <c r="J213" s="199">
        <f>ROUND(I213*H213,2)</f>
        <v>0</v>
      </c>
      <c r="K213" s="200"/>
      <c r="L213" s="40"/>
      <c r="M213" s="201" t="s">
        <v>1</v>
      </c>
      <c r="N213" s="202" t="s">
        <v>43</v>
      </c>
      <c r="O213" s="72"/>
      <c r="P213" s="203">
        <f>O213*H213</f>
        <v>0</v>
      </c>
      <c r="Q213" s="203">
        <v>0</v>
      </c>
      <c r="R213" s="203">
        <f>Q213*H213</f>
        <v>0</v>
      </c>
      <c r="S213" s="203">
        <v>3.1199999999999999E-3</v>
      </c>
      <c r="T213" s="204">
        <f>S213*H213</f>
        <v>1.1777375999999999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05" t="s">
        <v>238</v>
      </c>
      <c r="AT213" s="205" t="s">
        <v>162</v>
      </c>
      <c r="AU213" s="205" t="s">
        <v>88</v>
      </c>
      <c r="AY213" s="18" t="s">
        <v>159</v>
      </c>
      <c r="BE213" s="206">
        <f>IF(N213="základní",J213,0)</f>
        <v>0</v>
      </c>
      <c r="BF213" s="206">
        <f>IF(N213="snížená",J213,0)</f>
        <v>0</v>
      </c>
      <c r="BG213" s="206">
        <f>IF(N213="zákl. přenesená",J213,0)</f>
        <v>0</v>
      </c>
      <c r="BH213" s="206">
        <f>IF(N213="sníž. přenesená",J213,0)</f>
        <v>0</v>
      </c>
      <c r="BI213" s="206">
        <f>IF(N213="nulová",J213,0)</f>
        <v>0</v>
      </c>
      <c r="BJ213" s="18" t="s">
        <v>86</v>
      </c>
      <c r="BK213" s="206">
        <f>ROUND(I213*H213,2)</f>
        <v>0</v>
      </c>
      <c r="BL213" s="18" t="s">
        <v>238</v>
      </c>
      <c r="BM213" s="205" t="s">
        <v>337</v>
      </c>
    </row>
    <row r="214" spans="1:65" s="15" customFormat="1" ht="11.25">
      <c r="B214" s="246"/>
      <c r="C214" s="247"/>
      <c r="D214" s="209" t="s">
        <v>182</v>
      </c>
      <c r="E214" s="248" t="s">
        <v>1</v>
      </c>
      <c r="F214" s="249" t="s">
        <v>338</v>
      </c>
      <c r="G214" s="247"/>
      <c r="H214" s="248" t="s">
        <v>1</v>
      </c>
      <c r="I214" s="250"/>
      <c r="J214" s="247"/>
      <c r="K214" s="247"/>
      <c r="L214" s="251"/>
      <c r="M214" s="252"/>
      <c r="N214" s="253"/>
      <c r="O214" s="253"/>
      <c r="P214" s="253"/>
      <c r="Q214" s="253"/>
      <c r="R214" s="253"/>
      <c r="S214" s="253"/>
      <c r="T214" s="254"/>
      <c r="AT214" s="255" t="s">
        <v>182</v>
      </c>
      <c r="AU214" s="255" t="s">
        <v>88</v>
      </c>
      <c r="AV214" s="15" t="s">
        <v>86</v>
      </c>
      <c r="AW214" s="15" t="s">
        <v>34</v>
      </c>
      <c r="AX214" s="15" t="s">
        <v>78</v>
      </c>
      <c r="AY214" s="255" t="s">
        <v>159</v>
      </c>
    </row>
    <row r="215" spans="1:65" s="13" customFormat="1" ht="11.25">
      <c r="B215" s="207"/>
      <c r="C215" s="208"/>
      <c r="D215" s="209" t="s">
        <v>182</v>
      </c>
      <c r="E215" s="210" t="s">
        <v>1</v>
      </c>
      <c r="F215" s="211" t="s">
        <v>339</v>
      </c>
      <c r="G215" s="208"/>
      <c r="H215" s="212">
        <v>212.66</v>
      </c>
      <c r="I215" s="213"/>
      <c r="J215" s="208"/>
      <c r="K215" s="208"/>
      <c r="L215" s="214"/>
      <c r="M215" s="215"/>
      <c r="N215" s="216"/>
      <c r="O215" s="216"/>
      <c r="P215" s="216"/>
      <c r="Q215" s="216"/>
      <c r="R215" s="216"/>
      <c r="S215" s="216"/>
      <c r="T215" s="217"/>
      <c r="AT215" s="218" t="s">
        <v>182</v>
      </c>
      <c r="AU215" s="218" t="s">
        <v>88</v>
      </c>
      <c r="AV215" s="13" t="s">
        <v>88</v>
      </c>
      <c r="AW215" s="13" t="s">
        <v>34</v>
      </c>
      <c r="AX215" s="13" t="s">
        <v>78</v>
      </c>
      <c r="AY215" s="218" t="s">
        <v>159</v>
      </c>
    </row>
    <row r="216" spans="1:65" s="13" customFormat="1" ht="11.25">
      <c r="B216" s="207"/>
      <c r="C216" s="208"/>
      <c r="D216" s="209" t="s">
        <v>182</v>
      </c>
      <c r="E216" s="210" t="s">
        <v>1</v>
      </c>
      <c r="F216" s="211" t="s">
        <v>340</v>
      </c>
      <c r="G216" s="208"/>
      <c r="H216" s="212">
        <v>-17.149999999999999</v>
      </c>
      <c r="I216" s="213"/>
      <c r="J216" s="208"/>
      <c r="K216" s="208"/>
      <c r="L216" s="214"/>
      <c r="M216" s="215"/>
      <c r="N216" s="216"/>
      <c r="O216" s="216"/>
      <c r="P216" s="216"/>
      <c r="Q216" s="216"/>
      <c r="R216" s="216"/>
      <c r="S216" s="216"/>
      <c r="T216" s="217"/>
      <c r="AT216" s="218" t="s">
        <v>182</v>
      </c>
      <c r="AU216" s="218" t="s">
        <v>88</v>
      </c>
      <c r="AV216" s="13" t="s">
        <v>88</v>
      </c>
      <c r="AW216" s="13" t="s">
        <v>34</v>
      </c>
      <c r="AX216" s="13" t="s">
        <v>78</v>
      </c>
      <c r="AY216" s="218" t="s">
        <v>159</v>
      </c>
    </row>
    <row r="217" spans="1:65" s="15" customFormat="1" ht="11.25">
      <c r="B217" s="246"/>
      <c r="C217" s="247"/>
      <c r="D217" s="209" t="s">
        <v>182</v>
      </c>
      <c r="E217" s="248" t="s">
        <v>1</v>
      </c>
      <c r="F217" s="249" t="s">
        <v>341</v>
      </c>
      <c r="G217" s="247"/>
      <c r="H217" s="248" t="s">
        <v>1</v>
      </c>
      <c r="I217" s="250"/>
      <c r="J217" s="247"/>
      <c r="K217" s="247"/>
      <c r="L217" s="251"/>
      <c r="M217" s="252"/>
      <c r="N217" s="253"/>
      <c r="O217" s="253"/>
      <c r="P217" s="253"/>
      <c r="Q217" s="253"/>
      <c r="R217" s="253"/>
      <c r="S217" s="253"/>
      <c r="T217" s="254"/>
      <c r="AT217" s="255" t="s">
        <v>182</v>
      </c>
      <c r="AU217" s="255" t="s">
        <v>88</v>
      </c>
      <c r="AV217" s="15" t="s">
        <v>86</v>
      </c>
      <c r="AW217" s="15" t="s">
        <v>34</v>
      </c>
      <c r="AX217" s="15" t="s">
        <v>78</v>
      </c>
      <c r="AY217" s="255" t="s">
        <v>159</v>
      </c>
    </row>
    <row r="218" spans="1:65" s="13" customFormat="1" ht="11.25">
      <c r="B218" s="207"/>
      <c r="C218" s="208"/>
      <c r="D218" s="209" t="s">
        <v>182</v>
      </c>
      <c r="E218" s="210" t="s">
        <v>1</v>
      </c>
      <c r="F218" s="211" t="s">
        <v>342</v>
      </c>
      <c r="G218" s="208"/>
      <c r="H218" s="212">
        <v>51.6</v>
      </c>
      <c r="I218" s="213"/>
      <c r="J218" s="208"/>
      <c r="K218" s="208"/>
      <c r="L218" s="214"/>
      <c r="M218" s="215"/>
      <c r="N218" s="216"/>
      <c r="O218" s="216"/>
      <c r="P218" s="216"/>
      <c r="Q218" s="216"/>
      <c r="R218" s="216"/>
      <c r="S218" s="216"/>
      <c r="T218" s="217"/>
      <c r="AT218" s="218" t="s">
        <v>182</v>
      </c>
      <c r="AU218" s="218" t="s">
        <v>88</v>
      </c>
      <c r="AV218" s="13" t="s">
        <v>88</v>
      </c>
      <c r="AW218" s="13" t="s">
        <v>34</v>
      </c>
      <c r="AX218" s="13" t="s">
        <v>78</v>
      </c>
      <c r="AY218" s="218" t="s">
        <v>159</v>
      </c>
    </row>
    <row r="219" spans="1:65" s="15" customFormat="1" ht="11.25">
      <c r="B219" s="246"/>
      <c r="C219" s="247"/>
      <c r="D219" s="209" t="s">
        <v>182</v>
      </c>
      <c r="E219" s="248" t="s">
        <v>1</v>
      </c>
      <c r="F219" s="249" t="s">
        <v>343</v>
      </c>
      <c r="G219" s="247"/>
      <c r="H219" s="248" t="s">
        <v>1</v>
      </c>
      <c r="I219" s="250"/>
      <c r="J219" s="247"/>
      <c r="K219" s="247"/>
      <c r="L219" s="251"/>
      <c r="M219" s="252"/>
      <c r="N219" s="253"/>
      <c r="O219" s="253"/>
      <c r="P219" s="253"/>
      <c r="Q219" s="253"/>
      <c r="R219" s="253"/>
      <c r="S219" s="253"/>
      <c r="T219" s="254"/>
      <c r="AT219" s="255" t="s">
        <v>182</v>
      </c>
      <c r="AU219" s="255" t="s">
        <v>88</v>
      </c>
      <c r="AV219" s="15" t="s">
        <v>86</v>
      </c>
      <c r="AW219" s="15" t="s">
        <v>34</v>
      </c>
      <c r="AX219" s="15" t="s">
        <v>78</v>
      </c>
      <c r="AY219" s="255" t="s">
        <v>159</v>
      </c>
    </row>
    <row r="220" spans="1:65" s="13" customFormat="1" ht="11.25">
      <c r="B220" s="207"/>
      <c r="C220" s="208"/>
      <c r="D220" s="209" t="s">
        <v>182</v>
      </c>
      <c r="E220" s="210" t="s">
        <v>1</v>
      </c>
      <c r="F220" s="211" t="s">
        <v>344</v>
      </c>
      <c r="G220" s="208"/>
      <c r="H220" s="212">
        <v>129.32</v>
      </c>
      <c r="I220" s="213"/>
      <c r="J220" s="208"/>
      <c r="K220" s="208"/>
      <c r="L220" s="214"/>
      <c r="M220" s="215"/>
      <c r="N220" s="216"/>
      <c r="O220" s="216"/>
      <c r="P220" s="216"/>
      <c r="Q220" s="216"/>
      <c r="R220" s="216"/>
      <c r="S220" s="216"/>
      <c r="T220" s="217"/>
      <c r="AT220" s="218" t="s">
        <v>182</v>
      </c>
      <c r="AU220" s="218" t="s">
        <v>88</v>
      </c>
      <c r="AV220" s="13" t="s">
        <v>88</v>
      </c>
      <c r="AW220" s="13" t="s">
        <v>34</v>
      </c>
      <c r="AX220" s="13" t="s">
        <v>78</v>
      </c>
      <c r="AY220" s="218" t="s">
        <v>159</v>
      </c>
    </row>
    <row r="221" spans="1:65" s="13" customFormat="1" ht="11.25">
      <c r="B221" s="207"/>
      <c r="C221" s="208"/>
      <c r="D221" s="209" t="s">
        <v>182</v>
      </c>
      <c r="E221" s="210" t="s">
        <v>1</v>
      </c>
      <c r="F221" s="211" t="s">
        <v>345</v>
      </c>
      <c r="G221" s="208"/>
      <c r="H221" s="212">
        <v>-15.9</v>
      </c>
      <c r="I221" s="213"/>
      <c r="J221" s="208"/>
      <c r="K221" s="208"/>
      <c r="L221" s="214"/>
      <c r="M221" s="215"/>
      <c r="N221" s="216"/>
      <c r="O221" s="216"/>
      <c r="P221" s="216"/>
      <c r="Q221" s="216"/>
      <c r="R221" s="216"/>
      <c r="S221" s="216"/>
      <c r="T221" s="217"/>
      <c r="AT221" s="218" t="s">
        <v>182</v>
      </c>
      <c r="AU221" s="218" t="s">
        <v>88</v>
      </c>
      <c r="AV221" s="13" t="s">
        <v>88</v>
      </c>
      <c r="AW221" s="13" t="s">
        <v>34</v>
      </c>
      <c r="AX221" s="13" t="s">
        <v>78</v>
      </c>
      <c r="AY221" s="218" t="s">
        <v>159</v>
      </c>
    </row>
    <row r="222" spans="1:65" s="13" customFormat="1" ht="11.25">
      <c r="B222" s="207"/>
      <c r="C222" s="208"/>
      <c r="D222" s="209" t="s">
        <v>182</v>
      </c>
      <c r="E222" s="210" t="s">
        <v>1</v>
      </c>
      <c r="F222" s="211" t="s">
        <v>346</v>
      </c>
      <c r="G222" s="208"/>
      <c r="H222" s="212">
        <v>-18.55</v>
      </c>
      <c r="I222" s="213"/>
      <c r="J222" s="208"/>
      <c r="K222" s="208"/>
      <c r="L222" s="214"/>
      <c r="M222" s="215"/>
      <c r="N222" s="216"/>
      <c r="O222" s="216"/>
      <c r="P222" s="216"/>
      <c r="Q222" s="216"/>
      <c r="R222" s="216"/>
      <c r="S222" s="216"/>
      <c r="T222" s="217"/>
      <c r="AT222" s="218" t="s">
        <v>182</v>
      </c>
      <c r="AU222" s="218" t="s">
        <v>88</v>
      </c>
      <c r="AV222" s="13" t="s">
        <v>88</v>
      </c>
      <c r="AW222" s="13" t="s">
        <v>34</v>
      </c>
      <c r="AX222" s="13" t="s">
        <v>78</v>
      </c>
      <c r="AY222" s="218" t="s">
        <v>159</v>
      </c>
    </row>
    <row r="223" spans="1:65" s="13" customFormat="1" ht="11.25">
      <c r="B223" s="207"/>
      <c r="C223" s="208"/>
      <c r="D223" s="209" t="s">
        <v>182</v>
      </c>
      <c r="E223" s="210" t="s">
        <v>1</v>
      </c>
      <c r="F223" s="211" t="s">
        <v>347</v>
      </c>
      <c r="G223" s="208"/>
      <c r="H223" s="212">
        <v>17.5</v>
      </c>
      <c r="I223" s="213"/>
      <c r="J223" s="208"/>
      <c r="K223" s="208"/>
      <c r="L223" s="214"/>
      <c r="M223" s="215"/>
      <c r="N223" s="216"/>
      <c r="O223" s="216"/>
      <c r="P223" s="216"/>
      <c r="Q223" s="216"/>
      <c r="R223" s="216"/>
      <c r="S223" s="216"/>
      <c r="T223" s="217"/>
      <c r="AT223" s="218" t="s">
        <v>182</v>
      </c>
      <c r="AU223" s="218" t="s">
        <v>88</v>
      </c>
      <c r="AV223" s="13" t="s">
        <v>88</v>
      </c>
      <c r="AW223" s="13" t="s">
        <v>34</v>
      </c>
      <c r="AX223" s="13" t="s">
        <v>78</v>
      </c>
      <c r="AY223" s="218" t="s">
        <v>159</v>
      </c>
    </row>
    <row r="224" spans="1:65" s="15" customFormat="1" ht="11.25">
      <c r="B224" s="246"/>
      <c r="C224" s="247"/>
      <c r="D224" s="209" t="s">
        <v>182</v>
      </c>
      <c r="E224" s="248" t="s">
        <v>1</v>
      </c>
      <c r="F224" s="249" t="s">
        <v>348</v>
      </c>
      <c r="G224" s="247"/>
      <c r="H224" s="248" t="s">
        <v>1</v>
      </c>
      <c r="I224" s="250"/>
      <c r="J224" s="247"/>
      <c r="K224" s="247"/>
      <c r="L224" s="251"/>
      <c r="M224" s="252"/>
      <c r="N224" s="253"/>
      <c r="O224" s="253"/>
      <c r="P224" s="253"/>
      <c r="Q224" s="253"/>
      <c r="R224" s="253"/>
      <c r="S224" s="253"/>
      <c r="T224" s="254"/>
      <c r="AT224" s="255" t="s">
        <v>182</v>
      </c>
      <c r="AU224" s="255" t="s">
        <v>88</v>
      </c>
      <c r="AV224" s="15" t="s">
        <v>86</v>
      </c>
      <c r="AW224" s="15" t="s">
        <v>34</v>
      </c>
      <c r="AX224" s="15" t="s">
        <v>78</v>
      </c>
      <c r="AY224" s="255" t="s">
        <v>159</v>
      </c>
    </row>
    <row r="225" spans="1:65" s="13" customFormat="1" ht="11.25">
      <c r="B225" s="207"/>
      <c r="C225" s="208"/>
      <c r="D225" s="209" t="s">
        <v>182</v>
      </c>
      <c r="E225" s="210" t="s">
        <v>1</v>
      </c>
      <c r="F225" s="211" t="s">
        <v>349</v>
      </c>
      <c r="G225" s="208"/>
      <c r="H225" s="212">
        <v>18</v>
      </c>
      <c r="I225" s="213"/>
      <c r="J225" s="208"/>
      <c r="K225" s="208"/>
      <c r="L225" s="214"/>
      <c r="M225" s="215"/>
      <c r="N225" s="216"/>
      <c r="O225" s="216"/>
      <c r="P225" s="216"/>
      <c r="Q225" s="216"/>
      <c r="R225" s="216"/>
      <c r="S225" s="216"/>
      <c r="T225" s="217"/>
      <c r="AT225" s="218" t="s">
        <v>182</v>
      </c>
      <c r="AU225" s="218" t="s">
        <v>88</v>
      </c>
      <c r="AV225" s="13" t="s">
        <v>88</v>
      </c>
      <c r="AW225" s="13" t="s">
        <v>34</v>
      </c>
      <c r="AX225" s="13" t="s">
        <v>78</v>
      </c>
      <c r="AY225" s="218" t="s">
        <v>159</v>
      </c>
    </row>
    <row r="226" spans="1:65" s="14" customFormat="1" ht="11.25">
      <c r="B226" s="219"/>
      <c r="C226" s="220"/>
      <c r="D226" s="209" t="s">
        <v>182</v>
      </c>
      <c r="E226" s="221" t="s">
        <v>1</v>
      </c>
      <c r="F226" s="222" t="s">
        <v>184</v>
      </c>
      <c r="G226" s="220"/>
      <c r="H226" s="223">
        <v>377.47999999999996</v>
      </c>
      <c r="I226" s="224"/>
      <c r="J226" s="220"/>
      <c r="K226" s="220"/>
      <c r="L226" s="225"/>
      <c r="M226" s="226"/>
      <c r="N226" s="227"/>
      <c r="O226" s="227"/>
      <c r="P226" s="227"/>
      <c r="Q226" s="227"/>
      <c r="R226" s="227"/>
      <c r="S226" s="227"/>
      <c r="T226" s="228"/>
      <c r="AT226" s="229" t="s">
        <v>182</v>
      </c>
      <c r="AU226" s="229" t="s">
        <v>88</v>
      </c>
      <c r="AV226" s="14" t="s">
        <v>166</v>
      </c>
      <c r="AW226" s="14" t="s">
        <v>34</v>
      </c>
      <c r="AX226" s="14" t="s">
        <v>86</v>
      </c>
      <c r="AY226" s="229" t="s">
        <v>159</v>
      </c>
    </row>
    <row r="227" spans="1:65" s="2" customFormat="1" ht="24.2" customHeight="1">
      <c r="A227" s="35"/>
      <c r="B227" s="36"/>
      <c r="C227" s="193" t="s">
        <v>243</v>
      </c>
      <c r="D227" s="193" t="s">
        <v>162</v>
      </c>
      <c r="E227" s="194" t="s">
        <v>350</v>
      </c>
      <c r="F227" s="195" t="s">
        <v>351</v>
      </c>
      <c r="G227" s="196" t="s">
        <v>249</v>
      </c>
      <c r="H227" s="197">
        <v>38.9</v>
      </c>
      <c r="I227" s="198"/>
      <c r="J227" s="199">
        <f>ROUND(I227*H227,2)</f>
        <v>0</v>
      </c>
      <c r="K227" s="200"/>
      <c r="L227" s="40"/>
      <c r="M227" s="201" t="s">
        <v>1</v>
      </c>
      <c r="N227" s="202" t="s">
        <v>43</v>
      </c>
      <c r="O227" s="72"/>
      <c r="P227" s="203">
        <f>O227*H227</f>
        <v>0</v>
      </c>
      <c r="Q227" s="203">
        <v>0</v>
      </c>
      <c r="R227" s="203">
        <f>Q227*H227</f>
        <v>0</v>
      </c>
      <c r="S227" s="203">
        <v>1.8699999999999999E-3</v>
      </c>
      <c r="T227" s="204">
        <f>S227*H227</f>
        <v>7.2742999999999988E-2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05" t="s">
        <v>238</v>
      </c>
      <c r="AT227" s="205" t="s">
        <v>162</v>
      </c>
      <c r="AU227" s="205" t="s">
        <v>88</v>
      </c>
      <c r="AY227" s="18" t="s">
        <v>159</v>
      </c>
      <c r="BE227" s="206">
        <f>IF(N227="základní",J227,0)</f>
        <v>0</v>
      </c>
      <c r="BF227" s="206">
        <f>IF(N227="snížená",J227,0)</f>
        <v>0</v>
      </c>
      <c r="BG227" s="206">
        <f>IF(N227="zákl. přenesená",J227,0)</f>
        <v>0</v>
      </c>
      <c r="BH227" s="206">
        <f>IF(N227="sníž. přenesená",J227,0)</f>
        <v>0</v>
      </c>
      <c r="BI227" s="206">
        <f>IF(N227="nulová",J227,0)</f>
        <v>0</v>
      </c>
      <c r="BJ227" s="18" t="s">
        <v>86</v>
      </c>
      <c r="BK227" s="206">
        <f>ROUND(I227*H227,2)</f>
        <v>0</v>
      </c>
      <c r="BL227" s="18" t="s">
        <v>238</v>
      </c>
      <c r="BM227" s="205" t="s">
        <v>352</v>
      </c>
    </row>
    <row r="228" spans="1:65" s="13" customFormat="1" ht="11.25">
      <c r="B228" s="207"/>
      <c r="C228" s="208"/>
      <c r="D228" s="209" t="s">
        <v>182</v>
      </c>
      <c r="E228" s="210" t="s">
        <v>1</v>
      </c>
      <c r="F228" s="211" t="s">
        <v>353</v>
      </c>
      <c r="G228" s="208"/>
      <c r="H228" s="212">
        <v>38.9</v>
      </c>
      <c r="I228" s="213"/>
      <c r="J228" s="208"/>
      <c r="K228" s="208"/>
      <c r="L228" s="214"/>
      <c r="M228" s="215"/>
      <c r="N228" s="216"/>
      <c r="O228" s="216"/>
      <c r="P228" s="216"/>
      <c r="Q228" s="216"/>
      <c r="R228" s="216"/>
      <c r="S228" s="216"/>
      <c r="T228" s="217"/>
      <c r="AT228" s="218" t="s">
        <v>182</v>
      </c>
      <c r="AU228" s="218" t="s">
        <v>88</v>
      </c>
      <c r="AV228" s="13" t="s">
        <v>88</v>
      </c>
      <c r="AW228" s="13" t="s">
        <v>34</v>
      </c>
      <c r="AX228" s="13" t="s">
        <v>86</v>
      </c>
      <c r="AY228" s="218" t="s">
        <v>159</v>
      </c>
    </row>
    <row r="229" spans="1:65" s="2" customFormat="1" ht="24.2" customHeight="1">
      <c r="A229" s="35"/>
      <c r="B229" s="36"/>
      <c r="C229" s="193" t="s">
        <v>354</v>
      </c>
      <c r="D229" s="193" t="s">
        <v>162</v>
      </c>
      <c r="E229" s="194" t="s">
        <v>355</v>
      </c>
      <c r="F229" s="195" t="s">
        <v>356</v>
      </c>
      <c r="G229" s="196" t="s">
        <v>249</v>
      </c>
      <c r="H229" s="197">
        <v>26</v>
      </c>
      <c r="I229" s="198"/>
      <c r="J229" s="199">
        <f>ROUND(I229*H229,2)</f>
        <v>0</v>
      </c>
      <c r="K229" s="200"/>
      <c r="L229" s="40"/>
      <c r="M229" s="201" t="s">
        <v>1</v>
      </c>
      <c r="N229" s="202" t="s">
        <v>43</v>
      </c>
      <c r="O229" s="72"/>
      <c r="P229" s="203">
        <f>O229*H229</f>
        <v>0</v>
      </c>
      <c r="Q229" s="203">
        <v>0</v>
      </c>
      <c r="R229" s="203">
        <f>Q229*H229</f>
        <v>0</v>
      </c>
      <c r="S229" s="203">
        <v>3.48E-3</v>
      </c>
      <c r="T229" s="204">
        <f>S229*H229</f>
        <v>9.0480000000000005E-2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05" t="s">
        <v>238</v>
      </c>
      <c r="AT229" s="205" t="s">
        <v>162</v>
      </c>
      <c r="AU229" s="205" t="s">
        <v>88</v>
      </c>
      <c r="AY229" s="18" t="s">
        <v>159</v>
      </c>
      <c r="BE229" s="206">
        <f>IF(N229="základní",J229,0)</f>
        <v>0</v>
      </c>
      <c r="BF229" s="206">
        <f>IF(N229="snížená",J229,0)</f>
        <v>0</v>
      </c>
      <c r="BG229" s="206">
        <f>IF(N229="zákl. přenesená",J229,0)</f>
        <v>0</v>
      </c>
      <c r="BH229" s="206">
        <f>IF(N229="sníž. přenesená",J229,0)</f>
        <v>0</v>
      </c>
      <c r="BI229" s="206">
        <f>IF(N229="nulová",J229,0)</f>
        <v>0</v>
      </c>
      <c r="BJ229" s="18" t="s">
        <v>86</v>
      </c>
      <c r="BK229" s="206">
        <f>ROUND(I229*H229,2)</f>
        <v>0</v>
      </c>
      <c r="BL229" s="18" t="s">
        <v>238</v>
      </c>
      <c r="BM229" s="205" t="s">
        <v>357</v>
      </c>
    </row>
    <row r="230" spans="1:65" s="13" customFormat="1" ht="11.25">
      <c r="B230" s="207"/>
      <c r="C230" s="208"/>
      <c r="D230" s="209" t="s">
        <v>182</v>
      </c>
      <c r="E230" s="210" t="s">
        <v>1</v>
      </c>
      <c r="F230" s="211" t="s">
        <v>358</v>
      </c>
      <c r="G230" s="208"/>
      <c r="H230" s="212">
        <v>14</v>
      </c>
      <c r="I230" s="213"/>
      <c r="J230" s="208"/>
      <c r="K230" s="208"/>
      <c r="L230" s="214"/>
      <c r="M230" s="215"/>
      <c r="N230" s="216"/>
      <c r="O230" s="216"/>
      <c r="P230" s="216"/>
      <c r="Q230" s="216"/>
      <c r="R230" s="216"/>
      <c r="S230" s="216"/>
      <c r="T230" s="217"/>
      <c r="AT230" s="218" t="s">
        <v>182</v>
      </c>
      <c r="AU230" s="218" t="s">
        <v>88</v>
      </c>
      <c r="AV230" s="13" t="s">
        <v>88</v>
      </c>
      <c r="AW230" s="13" t="s">
        <v>34</v>
      </c>
      <c r="AX230" s="13" t="s">
        <v>78</v>
      </c>
      <c r="AY230" s="218" t="s">
        <v>159</v>
      </c>
    </row>
    <row r="231" spans="1:65" s="13" customFormat="1" ht="11.25">
      <c r="B231" s="207"/>
      <c r="C231" s="208"/>
      <c r="D231" s="209" t="s">
        <v>182</v>
      </c>
      <c r="E231" s="210" t="s">
        <v>1</v>
      </c>
      <c r="F231" s="211" t="s">
        <v>359</v>
      </c>
      <c r="G231" s="208"/>
      <c r="H231" s="212">
        <v>12</v>
      </c>
      <c r="I231" s="213"/>
      <c r="J231" s="208"/>
      <c r="K231" s="208"/>
      <c r="L231" s="214"/>
      <c r="M231" s="215"/>
      <c r="N231" s="216"/>
      <c r="O231" s="216"/>
      <c r="P231" s="216"/>
      <c r="Q231" s="216"/>
      <c r="R231" s="216"/>
      <c r="S231" s="216"/>
      <c r="T231" s="217"/>
      <c r="AT231" s="218" t="s">
        <v>182</v>
      </c>
      <c r="AU231" s="218" t="s">
        <v>88</v>
      </c>
      <c r="AV231" s="13" t="s">
        <v>88</v>
      </c>
      <c r="AW231" s="13" t="s">
        <v>34</v>
      </c>
      <c r="AX231" s="13" t="s">
        <v>78</v>
      </c>
      <c r="AY231" s="218" t="s">
        <v>159</v>
      </c>
    </row>
    <row r="232" spans="1:65" s="14" customFormat="1" ht="11.25">
      <c r="B232" s="219"/>
      <c r="C232" s="220"/>
      <c r="D232" s="209" t="s">
        <v>182</v>
      </c>
      <c r="E232" s="221" t="s">
        <v>1</v>
      </c>
      <c r="F232" s="222" t="s">
        <v>184</v>
      </c>
      <c r="G232" s="220"/>
      <c r="H232" s="223">
        <v>26</v>
      </c>
      <c r="I232" s="224"/>
      <c r="J232" s="220"/>
      <c r="K232" s="220"/>
      <c r="L232" s="225"/>
      <c r="M232" s="226"/>
      <c r="N232" s="227"/>
      <c r="O232" s="227"/>
      <c r="P232" s="227"/>
      <c r="Q232" s="227"/>
      <c r="R232" s="227"/>
      <c r="S232" s="227"/>
      <c r="T232" s="228"/>
      <c r="AT232" s="229" t="s">
        <v>182</v>
      </c>
      <c r="AU232" s="229" t="s">
        <v>88</v>
      </c>
      <c r="AV232" s="14" t="s">
        <v>166</v>
      </c>
      <c r="AW232" s="14" t="s">
        <v>34</v>
      </c>
      <c r="AX232" s="14" t="s">
        <v>86</v>
      </c>
      <c r="AY232" s="229" t="s">
        <v>159</v>
      </c>
    </row>
    <row r="233" spans="1:65" s="2" customFormat="1" ht="16.5" customHeight="1">
      <c r="A233" s="35"/>
      <c r="B233" s="36"/>
      <c r="C233" s="193" t="s">
        <v>360</v>
      </c>
      <c r="D233" s="193" t="s">
        <v>162</v>
      </c>
      <c r="E233" s="194" t="s">
        <v>361</v>
      </c>
      <c r="F233" s="195" t="s">
        <v>362</v>
      </c>
      <c r="G233" s="196" t="s">
        <v>249</v>
      </c>
      <c r="H233" s="197">
        <v>47</v>
      </c>
      <c r="I233" s="198"/>
      <c r="J233" s="199">
        <f>ROUND(I233*H233,2)</f>
        <v>0</v>
      </c>
      <c r="K233" s="200"/>
      <c r="L233" s="40"/>
      <c r="M233" s="201" t="s">
        <v>1</v>
      </c>
      <c r="N233" s="202" t="s">
        <v>43</v>
      </c>
      <c r="O233" s="72"/>
      <c r="P233" s="203">
        <f>O233*H233</f>
        <v>0</v>
      </c>
      <c r="Q233" s="203">
        <v>0</v>
      </c>
      <c r="R233" s="203">
        <f>Q233*H233</f>
        <v>0</v>
      </c>
      <c r="S233" s="203">
        <v>0</v>
      </c>
      <c r="T233" s="204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05" t="s">
        <v>238</v>
      </c>
      <c r="AT233" s="205" t="s">
        <v>162</v>
      </c>
      <c r="AU233" s="205" t="s">
        <v>88</v>
      </c>
      <c r="AY233" s="18" t="s">
        <v>159</v>
      </c>
      <c r="BE233" s="206">
        <f>IF(N233="základní",J233,0)</f>
        <v>0</v>
      </c>
      <c r="BF233" s="206">
        <f>IF(N233="snížená",J233,0)</f>
        <v>0</v>
      </c>
      <c r="BG233" s="206">
        <f>IF(N233="zákl. přenesená",J233,0)</f>
        <v>0</v>
      </c>
      <c r="BH233" s="206">
        <f>IF(N233="sníž. přenesená",J233,0)</f>
        <v>0</v>
      </c>
      <c r="BI233" s="206">
        <f>IF(N233="nulová",J233,0)</f>
        <v>0</v>
      </c>
      <c r="BJ233" s="18" t="s">
        <v>86</v>
      </c>
      <c r="BK233" s="206">
        <f>ROUND(I233*H233,2)</f>
        <v>0</v>
      </c>
      <c r="BL233" s="18" t="s">
        <v>238</v>
      </c>
      <c r="BM233" s="205" t="s">
        <v>363</v>
      </c>
    </row>
    <row r="234" spans="1:65" s="13" customFormat="1" ht="11.25">
      <c r="B234" s="207"/>
      <c r="C234" s="208"/>
      <c r="D234" s="209" t="s">
        <v>182</v>
      </c>
      <c r="E234" s="210" t="s">
        <v>1</v>
      </c>
      <c r="F234" s="211" t="s">
        <v>364</v>
      </c>
      <c r="G234" s="208"/>
      <c r="H234" s="212">
        <v>21.2</v>
      </c>
      <c r="I234" s="213"/>
      <c r="J234" s="208"/>
      <c r="K234" s="208"/>
      <c r="L234" s="214"/>
      <c r="M234" s="215"/>
      <c r="N234" s="216"/>
      <c r="O234" s="216"/>
      <c r="P234" s="216"/>
      <c r="Q234" s="216"/>
      <c r="R234" s="216"/>
      <c r="S234" s="216"/>
      <c r="T234" s="217"/>
      <c r="AT234" s="218" t="s">
        <v>182</v>
      </c>
      <c r="AU234" s="218" t="s">
        <v>88</v>
      </c>
      <c r="AV234" s="13" t="s">
        <v>88</v>
      </c>
      <c r="AW234" s="13" t="s">
        <v>34</v>
      </c>
      <c r="AX234" s="13" t="s">
        <v>78</v>
      </c>
      <c r="AY234" s="218" t="s">
        <v>159</v>
      </c>
    </row>
    <row r="235" spans="1:65" s="13" customFormat="1" ht="11.25">
      <c r="B235" s="207"/>
      <c r="C235" s="208"/>
      <c r="D235" s="209" t="s">
        <v>182</v>
      </c>
      <c r="E235" s="210" t="s">
        <v>1</v>
      </c>
      <c r="F235" s="211" t="s">
        <v>365</v>
      </c>
      <c r="G235" s="208"/>
      <c r="H235" s="212">
        <v>9.8000000000000007</v>
      </c>
      <c r="I235" s="213"/>
      <c r="J235" s="208"/>
      <c r="K235" s="208"/>
      <c r="L235" s="214"/>
      <c r="M235" s="215"/>
      <c r="N235" s="216"/>
      <c r="O235" s="216"/>
      <c r="P235" s="216"/>
      <c r="Q235" s="216"/>
      <c r="R235" s="216"/>
      <c r="S235" s="216"/>
      <c r="T235" s="217"/>
      <c r="AT235" s="218" t="s">
        <v>182</v>
      </c>
      <c r="AU235" s="218" t="s">
        <v>88</v>
      </c>
      <c r="AV235" s="13" t="s">
        <v>88</v>
      </c>
      <c r="AW235" s="13" t="s">
        <v>34</v>
      </c>
      <c r="AX235" s="13" t="s">
        <v>78</v>
      </c>
      <c r="AY235" s="218" t="s">
        <v>159</v>
      </c>
    </row>
    <row r="236" spans="1:65" s="13" customFormat="1" ht="11.25">
      <c r="B236" s="207"/>
      <c r="C236" s="208"/>
      <c r="D236" s="209" t="s">
        <v>182</v>
      </c>
      <c r="E236" s="210" t="s">
        <v>1</v>
      </c>
      <c r="F236" s="211" t="s">
        <v>160</v>
      </c>
      <c r="G236" s="208"/>
      <c r="H236" s="212">
        <v>3</v>
      </c>
      <c r="I236" s="213"/>
      <c r="J236" s="208"/>
      <c r="K236" s="208"/>
      <c r="L236" s="214"/>
      <c r="M236" s="215"/>
      <c r="N236" s="216"/>
      <c r="O236" s="216"/>
      <c r="P236" s="216"/>
      <c r="Q236" s="216"/>
      <c r="R236" s="216"/>
      <c r="S236" s="216"/>
      <c r="T236" s="217"/>
      <c r="AT236" s="218" t="s">
        <v>182</v>
      </c>
      <c r="AU236" s="218" t="s">
        <v>88</v>
      </c>
      <c r="AV236" s="13" t="s">
        <v>88</v>
      </c>
      <c r="AW236" s="13" t="s">
        <v>34</v>
      </c>
      <c r="AX236" s="13" t="s">
        <v>78</v>
      </c>
      <c r="AY236" s="218" t="s">
        <v>159</v>
      </c>
    </row>
    <row r="237" spans="1:65" s="13" customFormat="1" ht="11.25">
      <c r="B237" s="207"/>
      <c r="C237" s="208"/>
      <c r="D237" s="209" t="s">
        <v>182</v>
      </c>
      <c r="E237" s="210" t="s">
        <v>1</v>
      </c>
      <c r="F237" s="211" t="s">
        <v>366</v>
      </c>
      <c r="G237" s="208"/>
      <c r="H237" s="212">
        <v>6</v>
      </c>
      <c r="I237" s="213"/>
      <c r="J237" s="208"/>
      <c r="K237" s="208"/>
      <c r="L237" s="214"/>
      <c r="M237" s="215"/>
      <c r="N237" s="216"/>
      <c r="O237" s="216"/>
      <c r="P237" s="216"/>
      <c r="Q237" s="216"/>
      <c r="R237" s="216"/>
      <c r="S237" s="216"/>
      <c r="T237" s="217"/>
      <c r="AT237" s="218" t="s">
        <v>182</v>
      </c>
      <c r="AU237" s="218" t="s">
        <v>88</v>
      </c>
      <c r="AV237" s="13" t="s">
        <v>88</v>
      </c>
      <c r="AW237" s="13" t="s">
        <v>34</v>
      </c>
      <c r="AX237" s="13" t="s">
        <v>78</v>
      </c>
      <c r="AY237" s="218" t="s">
        <v>159</v>
      </c>
    </row>
    <row r="238" spans="1:65" s="13" customFormat="1" ht="11.25">
      <c r="B238" s="207"/>
      <c r="C238" s="208"/>
      <c r="D238" s="209" t="s">
        <v>182</v>
      </c>
      <c r="E238" s="210" t="s">
        <v>1</v>
      </c>
      <c r="F238" s="211" t="s">
        <v>367</v>
      </c>
      <c r="G238" s="208"/>
      <c r="H238" s="212">
        <v>7</v>
      </c>
      <c r="I238" s="213"/>
      <c r="J238" s="208"/>
      <c r="K238" s="208"/>
      <c r="L238" s="214"/>
      <c r="M238" s="215"/>
      <c r="N238" s="216"/>
      <c r="O238" s="216"/>
      <c r="P238" s="216"/>
      <c r="Q238" s="216"/>
      <c r="R238" s="216"/>
      <c r="S238" s="216"/>
      <c r="T238" s="217"/>
      <c r="AT238" s="218" t="s">
        <v>182</v>
      </c>
      <c r="AU238" s="218" t="s">
        <v>88</v>
      </c>
      <c r="AV238" s="13" t="s">
        <v>88</v>
      </c>
      <c r="AW238" s="13" t="s">
        <v>34</v>
      </c>
      <c r="AX238" s="13" t="s">
        <v>78</v>
      </c>
      <c r="AY238" s="218" t="s">
        <v>159</v>
      </c>
    </row>
    <row r="239" spans="1:65" s="14" customFormat="1" ht="11.25">
      <c r="B239" s="219"/>
      <c r="C239" s="220"/>
      <c r="D239" s="209" t="s">
        <v>182</v>
      </c>
      <c r="E239" s="221" t="s">
        <v>1</v>
      </c>
      <c r="F239" s="222" t="s">
        <v>184</v>
      </c>
      <c r="G239" s="220"/>
      <c r="H239" s="223">
        <v>47</v>
      </c>
      <c r="I239" s="224"/>
      <c r="J239" s="220"/>
      <c r="K239" s="220"/>
      <c r="L239" s="225"/>
      <c r="M239" s="226"/>
      <c r="N239" s="227"/>
      <c r="O239" s="227"/>
      <c r="P239" s="227"/>
      <c r="Q239" s="227"/>
      <c r="R239" s="227"/>
      <c r="S239" s="227"/>
      <c r="T239" s="228"/>
      <c r="AT239" s="229" t="s">
        <v>182</v>
      </c>
      <c r="AU239" s="229" t="s">
        <v>88</v>
      </c>
      <c r="AV239" s="14" t="s">
        <v>166</v>
      </c>
      <c r="AW239" s="14" t="s">
        <v>34</v>
      </c>
      <c r="AX239" s="14" t="s">
        <v>86</v>
      </c>
      <c r="AY239" s="229" t="s">
        <v>159</v>
      </c>
    </row>
    <row r="240" spans="1:65" s="2" customFormat="1" ht="21.75" customHeight="1">
      <c r="A240" s="35"/>
      <c r="B240" s="36"/>
      <c r="C240" s="193" t="s">
        <v>368</v>
      </c>
      <c r="D240" s="193" t="s">
        <v>162</v>
      </c>
      <c r="E240" s="194" t="s">
        <v>369</v>
      </c>
      <c r="F240" s="195" t="s">
        <v>370</v>
      </c>
      <c r="G240" s="196" t="s">
        <v>249</v>
      </c>
      <c r="H240" s="197">
        <v>47.4</v>
      </c>
      <c r="I240" s="198"/>
      <c r="J240" s="199">
        <f>ROUND(I240*H240,2)</f>
        <v>0</v>
      </c>
      <c r="K240" s="200"/>
      <c r="L240" s="40"/>
      <c r="M240" s="201" t="s">
        <v>1</v>
      </c>
      <c r="N240" s="202" t="s">
        <v>43</v>
      </c>
      <c r="O240" s="72"/>
      <c r="P240" s="203">
        <f>O240*H240</f>
        <v>0</v>
      </c>
      <c r="Q240" s="203">
        <v>0</v>
      </c>
      <c r="R240" s="203">
        <f>Q240*H240</f>
        <v>0</v>
      </c>
      <c r="S240" s="203">
        <v>0</v>
      </c>
      <c r="T240" s="204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05" t="s">
        <v>238</v>
      </c>
      <c r="AT240" s="205" t="s">
        <v>162</v>
      </c>
      <c r="AU240" s="205" t="s">
        <v>88</v>
      </c>
      <c r="AY240" s="18" t="s">
        <v>159</v>
      </c>
      <c r="BE240" s="206">
        <f>IF(N240="základní",J240,0)</f>
        <v>0</v>
      </c>
      <c r="BF240" s="206">
        <f>IF(N240="snížená",J240,0)</f>
        <v>0</v>
      </c>
      <c r="BG240" s="206">
        <f>IF(N240="zákl. přenesená",J240,0)</f>
        <v>0</v>
      </c>
      <c r="BH240" s="206">
        <f>IF(N240="sníž. přenesená",J240,0)</f>
        <v>0</v>
      </c>
      <c r="BI240" s="206">
        <f>IF(N240="nulová",J240,0)</f>
        <v>0</v>
      </c>
      <c r="BJ240" s="18" t="s">
        <v>86</v>
      </c>
      <c r="BK240" s="206">
        <f>ROUND(I240*H240,2)</f>
        <v>0</v>
      </c>
      <c r="BL240" s="18" t="s">
        <v>238</v>
      </c>
      <c r="BM240" s="205" t="s">
        <v>371</v>
      </c>
    </row>
    <row r="241" spans="1:65" s="2" customFormat="1" ht="16.5" customHeight="1">
      <c r="A241" s="35"/>
      <c r="B241" s="36"/>
      <c r="C241" s="193" t="s">
        <v>372</v>
      </c>
      <c r="D241" s="193" t="s">
        <v>162</v>
      </c>
      <c r="E241" s="194" t="s">
        <v>373</v>
      </c>
      <c r="F241" s="195" t="s">
        <v>374</v>
      </c>
      <c r="G241" s="196" t="s">
        <v>165</v>
      </c>
      <c r="H241" s="197">
        <v>3</v>
      </c>
      <c r="I241" s="198"/>
      <c r="J241" s="199">
        <f>ROUND(I241*H241,2)</f>
        <v>0</v>
      </c>
      <c r="K241" s="200"/>
      <c r="L241" s="40"/>
      <c r="M241" s="201" t="s">
        <v>1</v>
      </c>
      <c r="N241" s="202" t="s">
        <v>43</v>
      </c>
      <c r="O241" s="72"/>
      <c r="P241" s="203">
        <f>O241*H241</f>
        <v>0</v>
      </c>
      <c r="Q241" s="203">
        <v>0</v>
      </c>
      <c r="R241" s="203">
        <f>Q241*H241</f>
        <v>0</v>
      </c>
      <c r="S241" s="203">
        <v>0</v>
      </c>
      <c r="T241" s="204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05" t="s">
        <v>238</v>
      </c>
      <c r="AT241" s="205" t="s">
        <v>162</v>
      </c>
      <c r="AU241" s="205" t="s">
        <v>88</v>
      </c>
      <c r="AY241" s="18" t="s">
        <v>159</v>
      </c>
      <c r="BE241" s="206">
        <f>IF(N241="základní",J241,0)</f>
        <v>0</v>
      </c>
      <c r="BF241" s="206">
        <f>IF(N241="snížená",J241,0)</f>
        <v>0</v>
      </c>
      <c r="BG241" s="206">
        <f>IF(N241="zákl. přenesená",J241,0)</f>
        <v>0</v>
      </c>
      <c r="BH241" s="206">
        <f>IF(N241="sníž. přenesená",J241,0)</f>
        <v>0</v>
      </c>
      <c r="BI241" s="206">
        <f>IF(N241="nulová",J241,0)</f>
        <v>0</v>
      </c>
      <c r="BJ241" s="18" t="s">
        <v>86</v>
      </c>
      <c r="BK241" s="206">
        <f>ROUND(I241*H241,2)</f>
        <v>0</v>
      </c>
      <c r="BL241" s="18" t="s">
        <v>238</v>
      </c>
      <c r="BM241" s="205" t="s">
        <v>375</v>
      </c>
    </row>
    <row r="242" spans="1:65" s="2" customFormat="1" ht="16.5" customHeight="1">
      <c r="A242" s="35"/>
      <c r="B242" s="36"/>
      <c r="C242" s="193" t="s">
        <v>376</v>
      </c>
      <c r="D242" s="193" t="s">
        <v>162</v>
      </c>
      <c r="E242" s="194" t="s">
        <v>377</v>
      </c>
      <c r="F242" s="195" t="s">
        <v>378</v>
      </c>
      <c r="G242" s="196" t="s">
        <v>269</v>
      </c>
      <c r="H242" s="197">
        <v>10.8</v>
      </c>
      <c r="I242" s="198"/>
      <c r="J242" s="199">
        <f>ROUND(I242*H242,2)</f>
        <v>0</v>
      </c>
      <c r="K242" s="200"/>
      <c r="L242" s="40"/>
      <c r="M242" s="201" t="s">
        <v>1</v>
      </c>
      <c r="N242" s="202" t="s">
        <v>43</v>
      </c>
      <c r="O242" s="72"/>
      <c r="P242" s="203">
        <f>O242*H242</f>
        <v>0</v>
      </c>
      <c r="Q242" s="203">
        <v>0</v>
      </c>
      <c r="R242" s="203">
        <f>Q242*H242</f>
        <v>0</v>
      </c>
      <c r="S242" s="203">
        <v>0</v>
      </c>
      <c r="T242" s="204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05" t="s">
        <v>238</v>
      </c>
      <c r="AT242" s="205" t="s">
        <v>162</v>
      </c>
      <c r="AU242" s="205" t="s">
        <v>88</v>
      </c>
      <c r="AY242" s="18" t="s">
        <v>159</v>
      </c>
      <c r="BE242" s="206">
        <f>IF(N242="základní",J242,0)</f>
        <v>0</v>
      </c>
      <c r="BF242" s="206">
        <f>IF(N242="snížená",J242,0)</f>
        <v>0</v>
      </c>
      <c r="BG242" s="206">
        <f>IF(N242="zákl. přenesená",J242,0)</f>
        <v>0</v>
      </c>
      <c r="BH242" s="206">
        <f>IF(N242="sníž. přenesená",J242,0)</f>
        <v>0</v>
      </c>
      <c r="BI242" s="206">
        <f>IF(N242="nulová",J242,0)</f>
        <v>0</v>
      </c>
      <c r="BJ242" s="18" t="s">
        <v>86</v>
      </c>
      <c r="BK242" s="206">
        <f>ROUND(I242*H242,2)</f>
        <v>0</v>
      </c>
      <c r="BL242" s="18" t="s">
        <v>238</v>
      </c>
      <c r="BM242" s="205" t="s">
        <v>379</v>
      </c>
    </row>
    <row r="243" spans="1:65" s="13" customFormat="1" ht="11.25">
      <c r="B243" s="207"/>
      <c r="C243" s="208"/>
      <c r="D243" s="209" t="s">
        <v>182</v>
      </c>
      <c r="E243" s="210" t="s">
        <v>1</v>
      </c>
      <c r="F243" s="211" t="s">
        <v>380</v>
      </c>
      <c r="G243" s="208"/>
      <c r="H243" s="212">
        <v>7.2</v>
      </c>
      <c r="I243" s="213"/>
      <c r="J243" s="208"/>
      <c r="K243" s="208"/>
      <c r="L243" s="214"/>
      <c r="M243" s="215"/>
      <c r="N243" s="216"/>
      <c r="O243" s="216"/>
      <c r="P243" s="216"/>
      <c r="Q243" s="216"/>
      <c r="R243" s="216"/>
      <c r="S243" s="216"/>
      <c r="T243" s="217"/>
      <c r="AT243" s="218" t="s">
        <v>182</v>
      </c>
      <c r="AU243" s="218" t="s">
        <v>88</v>
      </c>
      <c r="AV243" s="13" t="s">
        <v>88</v>
      </c>
      <c r="AW243" s="13" t="s">
        <v>34</v>
      </c>
      <c r="AX243" s="13" t="s">
        <v>78</v>
      </c>
      <c r="AY243" s="218" t="s">
        <v>159</v>
      </c>
    </row>
    <row r="244" spans="1:65" s="13" customFormat="1" ht="11.25">
      <c r="B244" s="207"/>
      <c r="C244" s="208"/>
      <c r="D244" s="209" t="s">
        <v>182</v>
      </c>
      <c r="E244" s="210" t="s">
        <v>1</v>
      </c>
      <c r="F244" s="211" t="s">
        <v>381</v>
      </c>
      <c r="G244" s="208"/>
      <c r="H244" s="212">
        <v>3.6</v>
      </c>
      <c r="I244" s="213"/>
      <c r="J244" s="208"/>
      <c r="K244" s="208"/>
      <c r="L244" s="214"/>
      <c r="M244" s="215"/>
      <c r="N244" s="216"/>
      <c r="O244" s="216"/>
      <c r="P244" s="216"/>
      <c r="Q244" s="216"/>
      <c r="R244" s="216"/>
      <c r="S244" s="216"/>
      <c r="T244" s="217"/>
      <c r="AT244" s="218" t="s">
        <v>182</v>
      </c>
      <c r="AU244" s="218" t="s">
        <v>88</v>
      </c>
      <c r="AV244" s="13" t="s">
        <v>88</v>
      </c>
      <c r="AW244" s="13" t="s">
        <v>34</v>
      </c>
      <c r="AX244" s="13" t="s">
        <v>78</v>
      </c>
      <c r="AY244" s="218" t="s">
        <v>159</v>
      </c>
    </row>
    <row r="245" spans="1:65" s="14" customFormat="1" ht="11.25">
      <c r="B245" s="219"/>
      <c r="C245" s="220"/>
      <c r="D245" s="209" t="s">
        <v>182</v>
      </c>
      <c r="E245" s="221" t="s">
        <v>1</v>
      </c>
      <c r="F245" s="222" t="s">
        <v>184</v>
      </c>
      <c r="G245" s="220"/>
      <c r="H245" s="223">
        <v>10.8</v>
      </c>
      <c r="I245" s="224"/>
      <c r="J245" s="220"/>
      <c r="K245" s="220"/>
      <c r="L245" s="225"/>
      <c r="M245" s="226"/>
      <c r="N245" s="227"/>
      <c r="O245" s="227"/>
      <c r="P245" s="227"/>
      <c r="Q245" s="227"/>
      <c r="R245" s="227"/>
      <c r="S245" s="227"/>
      <c r="T245" s="228"/>
      <c r="AT245" s="229" t="s">
        <v>182</v>
      </c>
      <c r="AU245" s="229" t="s">
        <v>88</v>
      </c>
      <c r="AV245" s="14" t="s">
        <v>166</v>
      </c>
      <c r="AW245" s="14" t="s">
        <v>34</v>
      </c>
      <c r="AX245" s="14" t="s">
        <v>86</v>
      </c>
      <c r="AY245" s="229" t="s">
        <v>159</v>
      </c>
    </row>
    <row r="246" spans="1:65" s="2" customFormat="1" ht="33" customHeight="1">
      <c r="A246" s="35"/>
      <c r="B246" s="36"/>
      <c r="C246" s="193" t="s">
        <v>382</v>
      </c>
      <c r="D246" s="193" t="s">
        <v>162</v>
      </c>
      <c r="E246" s="194" t="s">
        <v>383</v>
      </c>
      <c r="F246" s="195" t="s">
        <v>384</v>
      </c>
      <c r="G246" s="196" t="s">
        <v>165</v>
      </c>
      <c r="H246" s="197">
        <v>2</v>
      </c>
      <c r="I246" s="198"/>
      <c r="J246" s="199">
        <f>ROUND(I246*H246,2)</f>
        <v>0</v>
      </c>
      <c r="K246" s="200"/>
      <c r="L246" s="40"/>
      <c r="M246" s="201" t="s">
        <v>1</v>
      </c>
      <c r="N246" s="202" t="s">
        <v>43</v>
      </c>
      <c r="O246" s="72"/>
      <c r="P246" s="203">
        <f>O246*H246</f>
        <v>0</v>
      </c>
      <c r="Q246" s="203">
        <v>0</v>
      </c>
      <c r="R246" s="203">
        <f>Q246*H246</f>
        <v>0</v>
      </c>
      <c r="S246" s="203">
        <v>0</v>
      </c>
      <c r="T246" s="204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05" t="s">
        <v>238</v>
      </c>
      <c r="AT246" s="205" t="s">
        <v>162</v>
      </c>
      <c r="AU246" s="205" t="s">
        <v>88</v>
      </c>
      <c r="AY246" s="18" t="s">
        <v>159</v>
      </c>
      <c r="BE246" s="206">
        <f>IF(N246="základní",J246,0)</f>
        <v>0</v>
      </c>
      <c r="BF246" s="206">
        <f>IF(N246="snížená",J246,0)</f>
        <v>0</v>
      </c>
      <c r="BG246" s="206">
        <f>IF(N246="zákl. přenesená",J246,0)</f>
        <v>0</v>
      </c>
      <c r="BH246" s="206">
        <f>IF(N246="sníž. přenesená",J246,0)</f>
        <v>0</v>
      </c>
      <c r="BI246" s="206">
        <f>IF(N246="nulová",J246,0)</f>
        <v>0</v>
      </c>
      <c r="BJ246" s="18" t="s">
        <v>86</v>
      </c>
      <c r="BK246" s="206">
        <f>ROUND(I246*H246,2)</f>
        <v>0</v>
      </c>
      <c r="BL246" s="18" t="s">
        <v>238</v>
      </c>
      <c r="BM246" s="205" t="s">
        <v>385</v>
      </c>
    </row>
    <row r="247" spans="1:65" s="2" customFormat="1" ht="16.5" customHeight="1">
      <c r="A247" s="35"/>
      <c r="B247" s="36"/>
      <c r="C247" s="193" t="s">
        <v>386</v>
      </c>
      <c r="D247" s="193" t="s">
        <v>162</v>
      </c>
      <c r="E247" s="194" t="s">
        <v>387</v>
      </c>
      <c r="F247" s="195" t="s">
        <v>388</v>
      </c>
      <c r="G247" s="196" t="s">
        <v>249</v>
      </c>
      <c r="H247" s="197">
        <v>47.4</v>
      </c>
      <c r="I247" s="198"/>
      <c r="J247" s="199">
        <f>ROUND(I247*H247,2)</f>
        <v>0</v>
      </c>
      <c r="K247" s="200"/>
      <c r="L247" s="40"/>
      <c r="M247" s="201" t="s">
        <v>1</v>
      </c>
      <c r="N247" s="202" t="s">
        <v>43</v>
      </c>
      <c r="O247" s="72"/>
      <c r="P247" s="203">
        <f>O247*H247</f>
        <v>0</v>
      </c>
      <c r="Q247" s="203">
        <v>0</v>
      </c>
      <c r="R247" s="203">
        <f>Q247*H247</f>
        <v>0</v>
      </c>
      <c r="S247" s="203">
        <v>0</v>
      </c>
      <c r="T247" s="204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05" t="s">
        <v>238</v>
      </c>
      <c r="AT247" s="205" t="s">
        <v>162</v>
      </c>
      <c r="AU247" s="205" t="s">
        <v>88</v>
      </c>
      <c r="AY247" s="18" t="s">
        <v>159</v>
      </c>
      <c r="BE247" s="206">
        <f>IF(N247="základní",J247,0)</f>
        <v>0</v>
      </c>
      <c r="BF247" s="206">
        <f>IF(N247="snížená",J247,0)</f>
        <v>0</v>
      </c>
      <c r="BG247" s="206">
        <f>IF(N247="zákl. přenesená",J247,0)</f>
        <v>0</v>
      </c>
      <c r="BH247" s="206">
        <f>IF(N247="sníž. přenesená",J247,0)</f>
        <v>0</v>
      </c>
      <c r="BI247" s="206">
        <f>IF(N247="nulová",J247,0)</f>
        <v>0</v>
      </c>
      <c r="BJ247" s="18" t="s">
        <v>86</v>
      </c>
      <c r="BK247" s="206">
        <f>ROUND(I247*H247,2)</f>
        <v>0</v>
      </c>
      <c r="BL247" s="18" t="s">
        <v>238</v>
      </c>
      <c r="BM247" s="205" t="s">
        <v>389</v>
      </c>
    </row>
    <row r="248" spans="1:65" s="13" customFormat="1" ht="11.25">
      <c r="B248" s="207"/>
      <c r="C248" s="208"/>
      <c r="D248" s="209" t="s">
        <v>182</v>
      </c>
      <c r="E248" s="210" t="s">
        <v>1</v>
      </c>
      <c r="F248" s="211" t="s">
        <v>390</v>
      </c>
      <c r="G248" s="208"/>
      <c r="H248" s="212">
        <v>47.4</v>
      </c>
      <c r="I248" s="213"/>
      <c r="J248" s="208"/>
      <c r="K248" s="208"/>
      <c r="L248" s="214"/>
      <c r="M248" s="215"/>
      <c r="N248" s="216"/>
      <c r="O248" s="216"/>
      <c r="P248" s="216"/>
      <c r="Q248" s="216"/>
      <c r="R248" s="216"/>
      <c r="S248" s="216"/>
      <c r="T248" s="217"/>
      <c r="AT248" s="218" t="s">
        <v>182</v>
      </c>
      <c r="AU248" s="218" t="s">
        <v>88</v>
      </c>
      <c r="AV248" s="13" t="s">
        <v>88</v>
      </c>
      <c r="AW248" s="13" t="s">
        <v>34</v>
      </c>
      <c r="AX248" s="13" t="s">
        <v>86</v>
      </c>
      <c r="AY248" s="218" t="s">
        <v>159</v>
      </c>
    </row>
    <row r="249" spans="1:65" s="2" customFormat="1" ht="37.9" customHeight="1">
      <c r="A249" s="35"/>
      <c r="B249" s="36"/>
      <c r="C249" s="193" t="s">
        <v>391</v>
      </c>
      <c r="D249" s="193" t="s">
        <v>162</v>
      </c>
      <c r="E249" s="194" t="s">
        <v>392</v>
      </c>
      <c r="F249" s="195" t="s">
        <v>393</v>
      </c>
      <c r="G249" s="196" t="s">
        <v>269</v>
      </c>
      <c r="H249" s="197">
        <v>377.48</v>
      </c>
      <c r="I249" s="198"/>
      <c r="J249" s="199">
        <f>ROUND(I249*H249,2)</f>
        <v>0</v>
      </c>
      <c r="K249" s="200"/>
      <c r="L249" s="40"/>
      <c r="M249" s="201" t="s">
        <v>1</v>
      </c>
      <c r="N249" s="202" t="s">
        <v>43</v>
      </c>
      <c r="O249" s="72"/>
      <c r="P249" s="203">
        <f>O249*H249</f>
        <v>0</v>
      </c>
      <c r="Q249" s="203">
        <v>0</v>
      </c>
      <c r="R249" s="203">
        <f>Q249*H249</f>
        <v>0</v>
      </c>
      <c r="S249" s="203">
        <v>0</v>
      </c>
      <c r="T249" s="204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05" t="s">
        <v>238</v>
      </c>
      <c r="AT249" s="205" t="s">
        <v>162</v>
      </c>
      <c r="AU249" s="205" t="s">
        <v>88</v>
      </c>
      <c r="AY249" s="18" t="s">
        <v>159</v>
      </c>
      <c r="BE249" s="206">
        <f>IF(N249="základní",J249,0)</f>
        <v>0</v>
      </c>
      <c r="BF249" s="206">
        <f>IF(N249="snížená",J249,0)</f>
        <v>0</v>
      </c>
      <c r="BG249" s="206">
        <f>IF(N249="zákl. přenesená",J249,0)</f>
        <v>0</v>
      </c>
      <c r="BH249" s="206">
        <f>IF(N249="sníž. přenesená",J249,0)</f>
        <v>0</v>
      </c>
      <c r="BI249" s="206">
        <f>IF(N249="nulová",J249,0)</f>
        <v>0</v>
      </c>
      <c r="BJ249" s="18" t="s">
        <v>86</v>
      </c>
      <c r="BK249" s="206">
        <f>ROUND(I249*H249,2)</f>
        <v>0</v>
      </c>
      <c r="BL249" s="18" t="s">
        <v>238</v>
      </c>
      <c r="BM249" s="205" t="s">
        <v>394</v>
      </c>
    </row>
    <row r="250" spans="1:65" s="2" customFormat="1" ht="48.75">
      <c r="A250" s="35"/>
      <c r="B250" s="36"/>
      <c r="C250" s="37"/>
      <c r="D250" s="209" t="s">
        <v>204</v>
      </c>
      <c r="E250" s="37"/>
      <c r="F250" s="230" t="s">
        <v>395</v>
      </c>
      <c r="G250" s="37"/>
      <c r="H250" s="37"/>
      <c r="I250" s="231"/>
      <c r="J250" s="37"/>
      <c r="K250" s="37"/>
      <c r="L250" s="40"/>
      <c r="M250" s="232"/>
      <c r="N250" s="233"/>
      <c r="O250" s="72"/>
      <c r="P250" s="72"/>
      <c r="Q250" s="72"/>
      <c r="R250" s="72"/>
      <c r="S250" s="72"/>
      <c r="T250" s="73"/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T250" s="18" t="s">
        <v>204</v>
      </c>
      <c r="AU250" s="18" t="s">
        <v>88</v>
      </c>
    </row>
    <row r="251" spans="1:65" s="13" customFormat="1" ht="11.25">
      <c r="B251" s="207"/>
      <c r="C251" s="208"/>
      <c r="D251" s="209" t="s">
        <v>182</v>
      </c>
      <c r="E251" s="210" t="s">
        <v>1</v>
      </c>
      <c r="F251" s="211" t="s">
        <v>271</v>
      </c>
      <c r="G251" s="208"/>
      <c r="H251" s="212">
        <v>377.48</v>
      </c>
      <c r="I251" s="213"/>
      <c r="J251" s="208"/>
      <c r="K251" s="208"/>
      <c r="L251" s="214"/>
      <c r="M251" s="215"/>
      <c r="N251" s="216"/>
      <c r="O251" s="216"/>
      <c r="P251" s="216"/>
      <c r="Q251" s="216"/>
      <c r="R251" s="216"/>
      <c r="S251" s="216"/>
      <c r="T251" s="217"/>
      <c r="AT251" s="218" t="s">
        <v>182</v>
      </c>
      <c r="AU251" s="218" t="s">
        <v>88</v>
      </c>
      <c r="AV251" s="13" t="s">
        <v>88</v>
      </c>
      <c r="AW251" s="13" t="s">
        <v>34</v>
      </c>
      <c r="AX251" s="13" t="s">
        <v>86</v>
      </c>
      <c r="AY251" s="218" t="s">
        <v>159</v>
      </c>
    </row>
    <row r="252" spans="1:65" s="2" customFormat="1" ht="16.5" customHeight="1">
      <c r="A252" s="35"/>
      <c r="B252" s="36"/>
      <c r="C252" s="193" t="s">
        <v>396</v>
      </c>
      <c r="D252" s="193" t="s">
        <v>162</v>
      </c>
      <c r="E252" s="194" t="s">
        <v>397</v>
      </c>
      <c r="F252" s="195" t="s">
        <v>398</v>
      </c>
      <c r="G252" s="196" t="s">
        <v>249</v>
      </c>
      <c r="H252" s="197">
        <v>47.4</v>
      </c>
      <c r="I252" s="198"/>
      <c r="J252" s="199">
        <f>ROUND(I252*H252,2)</f>
        <v>0</v>
      </c>
      <c r="K252" s="200"/>
      <c r="L252" s="40"/>
      <c r="M252" s="201" t="s">
        <v>1</v>
      </c>
      <c r="N252" s="202" t="s">
        <v>43</v>
      </c>
      <c r="O252" s="72"/>
      <c r="P252" s="203">
        <f>O252*H252</f>
        <v>0</v>
      </c>
      <c r="Q252" s="203">
        <v>0</v>
      </c>
      <c r="R252" s="203">
        <f>Q252*H252</f>
        <v>0</v>
      </c>
      <c r="S252" s="203">
        <v>0</v>
      </c>
      <c r="T252" s="204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05" t="s">
        <v>238</v>
      </c>
      <c r="AT252" s="205" t="s">
        <v>162</v>
      </c>
      <c r="AU252" s="205" t="s">
        <v>88</v>
      </c>
      <c r="AY252" s="18" t="s">
        <v>159</v>
      </c>
      <c r="BE252" s="206">
        <f>IF(N252="základní",J252,0)</f>
        <v>0</v>
      </c>
      <c r="BF252" s="206">
        <f>IF(N252="snížená",J252,0)</f>
        <v>0</v>
      </c>
      <c r="BG252" s="206">
        <f>IF(N252="zákl. přenesená",J252,0)</f>
        <v>0</v>
      </c>
      <c r="BH252" s="206">
        <f>IF(N252="sníž. přenesená",J252,0)</f>
        <v>0</v>
      </c>
      <c r="BI252" s="206">
        <f>IF(N252="nulová",J252,0)</f>
        <v>0</v>
      </c>
      <c r="BJ252" s="18" t="s">
        <v>86</v>
      </c>
      <c r="BK252" s="206">
        <f>ROUND(I252*H252,2)</f>
        <v>0</v>
      </c>
      <c r="BL252" s="18" t="s">
        <v>238</v>
      </c>
      <c r="BM252" s="205" t="s">
        <v>399</v>
      </c>
    </row>
    <row r="253" spans="1:65" s="2" customFormat="1" ht="16.5" customHeight="1">
      <c r="A253" s="35"/>
      <c r="B253" s="36"/>
      <c r="C253" s="234" t="s">
        <v>400</v>
      </c>
      <c r="D253" s="234" t="s">
        <v>240</v>
      </c>
      <c r="E253" s="235" t="s">
        <v>401</v>
      </c>
      <c r="F253" s="236" t="s">
        <v>402</v>
      </c>
      <c r="G253" s="237" t="s">
        <v>249</v>
      </c>
      <c r="H253" s="238">
        <v>47.4</v>
      </c>
      <c r="I253" s="239"/>
      <c r="J253" s="240">
        <f>ROUND(I253*H253,2)</f>
        <v>0</v>
      </c>
      <c r="K253" s="241"/>
      <c r="L253" s="242"/>
      <c r="M253" s="243" t="s">
        <v>1</v>
      </c>
      <c r="N253" s="244" t="s">
        <v>43</v>
      </c>
      <c r="O253" s="72"/>
      <c r="P253" s="203">
        <f>O253*H253</f>
        <v>0</v>
      </c>
      <c r="Q253" s="203">
        <v>2.0000000000000001E-4</v>
      </c>
      <c r="R253" s="203">
        <f>Q253*H253</f>
        <v>9.4800000000000006E-3</v>
      </c>
      <c r="S253" s="203">
        <v>0</v>
      </c>
      <c r="T253" s="204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05" t="s">
        <v>243</v>
      </c>
      <c r="AT253" s="205" t="s">
        <v>240</v>
      </c>
      <c r="AU253" s="205" t="s">
        <v>88</v>
      </c>
      <c r="AY253" s="18" t="s">
        <v>159</v>
      </c>
      <c r="BE253" s="206">
        <f>IF(N253="základní",J253,0)</f>
        <v>0</v>
      </c>
      <c r="BF253" s="206">
        <f>IF(N253="snížená",J253,0)</f>
        <v>0</v>
      </c>
      <c r="BG253" s="206">
        <f>IF(N253="zákl. přenesená",J253,0)</f>
        <v>0</v>
      </c>
      <c r="BH253" s="206">
        <f>IF(N253="sníž. přenesená",J253,0)</f>
        <v>0</v>
      </c>
      <c r="BI253" s="206">
        <f>IF(N253="nulová",J253,0)</f>
        <v>0</v>
      </c>
      <c r="BJ253" s="18" t="s">
        <v>86</v>
      </c>
      <c r="BK253" s="206">
        <f>ROUND(I253*H253,2)</f>
        <v>0</v>
      </c>
      <c r="BL253" s="18" t="s">
        <v>238</v>
      </c>
      <c r="BM253" s="205" t="s">
        <v>403</v>
      </c>
    </row>
    <row r="254" spans="1:65" s="2" customFormat="1" ht="33" customHeight="1">
      <c r="A254" s="35"/>
      <c r="B254" s="36"/>
      <c r="C254" s="193" t="s">
        <v>404</v>
      </c>
      <c r="D254" s="193" t="s">
        <v>162</v>
      </c>
      <c r="E254" s="194" t="s">
        <v>405</v>
      </c>
      <c r="F254" s="195" t="s">
        <v>406</v>
      </c>
      <c r="G254" s="196" t="s">
        <v>249</v>
      </c>
      <c r="H254" s="197">
        <v>38.9</v>
      </c>
      <c r="I254" s="198"/>
      <c r="J254" s="199">
        <f>ROUND(I254*H254,2)</f>
        <v>0</v>
      </c>
      <c r="K254" s="200"/>
      <c r="L254" s="40"/>
      <c r="M254" s="201" t="s">
        <v>1</v>
      </c>
      <c r="N254" s="202" t="s">
        <v>43</v>
      </c>
      <c r="O254" s="72"/>
      <c r="P254" s="203">
        <f>O254*H254</f>
        <v>0</v>
      </c>
      <c r="Q254" s="203">
        <v>0</v>
      </c>
      <c r="R254" s="203">
        <f>Q254*H254</f>
        <v>0</v>
      </c>
      <c r="S254" s="203">
        <v>0</v>
      </c>
      <c r="T254" s="204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05" t="s">
        <v>238</v>
      </c>
      <c r="AT254" s="205" t="s">
        <v>162</v>
      </c>
      <c r="AU254" s="205" t="s">
        <v>88</v>
      </c>
      <c r="AY254" s="18" t="s">
        <v>159</v>
      </c>
      <c r="BE254" s="206">
        <f>IF(N254="základní",J254,0)</f>
        <v>0</v>
      </c>
      <c r="BF254" s="206">
        <f>IF(N254="snížená",J254,0)</f>
        <v>0</v>
      </c>
      <c r="BG254" s="206">
        <f>IF(N254="zákl. přenesená",J254,0)</f>
        <v>0</v>
      </c>
      <c r="BH254" s="206">
        <f>IF(N254="sníž. přenesená",J254,0)</f>
        <v>0</v>
      </c>
      <c r="BI254" s="206">
        <f>IF(N254="nulová",J254,0)</f>
        <v>0</v>
      </c>
      <c r="BJ254" s="18" t="s">
        <v>86</v>
      </c>
      <c r="BK254" s="206">
        <f>ROUND(I254*H254,2)</f>
        <v>0</v>
      </c>
      <c r="BL254" s="18" t="s">
        <v>238</v>
      </c>
      <c r="BM254" s="205" t="s">
        <v>407</v>
      </c>
    </row>
    <row r="255" spans="1:65" s="2" customFormat="1" ht="48.75">
      <c r="A255" s="35"/>
      <c r="B255" s="36"/>
      <c r="C255" s="37"/>
      <c r="D255" s="209" t="s">
        <v>204</v>
      </c>
      <c r="E255" s="37"/>
      <c r="F255" s="230" t="s">
        <v>408</v>
      </c>
      <c r="G255" s="37"/>
      <c r="H255" s="37"/>
      <c r="I255" s="231"/>
      <c r="J255" s="37"/>
      <c r="K255" s="37"/>
      <c r="L255" s="40"/>
      <c r="M255" s="232"/>
      <c r="N255" s="233"/>
      <c r="O255" s="72"/>
      <c r="P255" s="72"/>
      <c r="Q255" s="72"/>
      <c r="R255" s="72"/>
      <c r="S255" s="72"/>
      <c r="T255" s="73"/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T255" s="18" t="s">
        <v>204</v>
      </c>
      <c r="AU255" s="18" t="s">
        <v>88</v>
      </c>
    </row>
    <row r="256" spans="1:65" s="2" customFormat="1" ht="33" customHeight="1">
      <c r="A256" s="35"/>
      <c r="B256" s="36"/>
      <c r="C256" s="193" t="s">
        <v>409</v>
      </c>
      <c r="D256" s="193" t="s">
        <v>162</v>
      </c>
      <c r="E256" s="194" t="s">
        <v>410</v>
      </c>
      <c r="F256" s="195" t="s">
        <v>411</v>
      </c>
      <c r="G256" s="196" t="s">
        <v>249</v>
      </c>
      <c r="H256" s="197">
        <v>47</v>
      </c>
      <c r="I256" s="198"/>
      <c r="J256" s="199">
        <f>ROUND(I256*H256,2)</f>
        <v>0</v>
      </c>
      <c r="K256" s="200"/>
      <c r="L256" s="40"/>
      <c r="M256" s="201" t="s">
        <v>1</v>
      </c>
      <c r="N256" s="202" t="s">
        <v>43</v>
      </c>
      <c r="O256" s="72"/>
      <c r="P256" s="203">
        <f>O256*H256</f>
        <v>0</v>
      </c>
      <c r="Q256" s="203">
        <v>0</v>
      </c>
      <c r="R256" s="203">
        <f>Q256*H256</f>
        <v>0</v>
      </c>
      <c r="S256" s="203">
        <v>0</v>
      </c>
      <c r="T256" s="204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05" t="s">
        <v>238</v>
      </c>
      <c r="AT256" s="205" t="s">
        <v>162</v>
      </c>
      <c r="AU256" s="205" t="s">
        <v>88</v>
      </c>
      <c r="AY256" s="18" t="s">
        <v>159</v>
      </c>
      <c r="BE256" s="206">
        <f>IF(N256="základní",J256,0)</f>
        <v>0</v>
      </c>
      <c r="BF256" s="206">
        <f>IF(N256="snížená",J256,0)</f>
        <v>0</v>
      </c>
      <c r="BG256" s="206">
        <f>IF(N256="zákl. přenesená",J256,0)</f>
        <v>0</v>
      </c>
      <c r="BH256" s="206">
        <f>IF(N256="sníž. přenesená",J256,0)</f>
        <v>0</v>
      </c>
      <c r="BI256" s="206">
        <f>IF(N256="nulová",J256,0)</f>
        <v>0</v>
      </c>
      <c r="BJ256" s="18" t="s">
        <v>86</v>
      </c>
      <c r="BK256" s="206">
        <f>ROUND(I256*H256,2)</f>
        <v>0</v>
      </c>
      <c r="BL256" s="18" t="s">
        <v>238</v>
      </c>
      <c r="BM256" s="205" t="s">
        <v>412</v>
      </c>
    </row>
    <row r="257" spans="1:65" s="2" customFormat="1" ht="48.75">
      <c r="A257" s="35"/>
      <c r="B257" s="36"/>
      <c r="C257" s="37"/>
      <c r="D257" s="209" t="s">
        <v>204</v>
      </c>
      <c r="E257" s="37"/>
      <c r="F257" s="230" t="s">
        <v>408</v>
      </c>
      <c r="G257" s="37"/>
      <c r="H257" s="37"/>
      <c r="I257" s="231"/>
      <c r="J257" s="37"/>
      <c r="K257" s="37"/>
      <c r="L257" s="40"/>
      <c r="M257" s="232"/>
      <c r="N257" s="233"/>
      <c r="O257" s="72"/>
      <c r="P257" s="72"/>
      <c r="Q257" s="72"/>
      <c r="R257" s="72"/>
      <c r="S257" s="72"/>
      <c r="T257" s="73"/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T257" s="18" t="s">
        <v>204</v>
      </c>
      <c r="AU257" s="18" t="s">
        <v>88</v>
      </c>
    </row>
    <row r="258" spans="1:65" s="2" customFormat="1" ht="33" customHeight="1">
      <c r="A258" s="35"/>
      <c r="B258" s="36"/>
      <c r="C258" s="193" t="s">
        <v>413</v>
      </c>
      <c r="D258" s="193" t="s">
        <v>162</v>
      </c>
      <c r="E258" s="194" t="s">
        <v>414</v>
      </c>
      <c r="F258" s="195" t="s">
        <v>415</v>
      </c>
      <c r="G258" s="196" t="s">
        <v>249</v>
      </c>
      <c r="H258" s="197">
        <v>47.4</v>
      </c>
      <c r="I258" s="198"/>
      <c r="J258" s="199">
        <f>ROUND(I258*H258,2)</f>
        <v>0</v>
      </c>
      <c r="K258" s="200"/>
      <c r="L258" s="40"/>
      <c r="M258" s="201" t="s">
        <v>1</v>
      </c>
      <c r="N258" s="202" t="s">
        <v>43</v>
      </c>
      <c r="O258" s="72"/>
      <c r="P258" s="203">
        <f>O258*H258</f>
        <v>0</v>
      </c>
      <c r="Q258" s="203">
        <v>0</v>
      </c>
      <c r="R258" s="203">
        <f>Q258*H258</f>
        <v>0</v>
      </c>
      <c r="S258" s="203">
        <v>0</v>
      </c>
      <c r="T258" s="204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05" t="s">
        <v>238</v>
      </c>
      <c r="AT258" s="205" t="s">
        <v>162</v>
      </c>
      <c r="AU258" s="205" t="s">
        <v>88</v>
      </c>
      <c r="AY258" s="18" t="s">
        <v>159</v>
      </c>
      <c r="BE258" s="206">
        <f>IF(N258="základní",J258,0)</f>
        <v>0</v>
      </c>
      <c r="BF258" s="206">
        <f>IF(N258="snížená",J258,0)</f>
        <v>0</v>
      </c>
      <c r="BG258" s="206">
        <f>IF(N258="zákl. přenesená",J258,0)</f>
        <v>0</v>
      </c>
      <c r="BH258" s="206">
        <f>IF(N258="sníž. přenesená",J258,0)</f>
        <v>0</v>
      </c>
      <c r="BI258" s="206">
        <f>IF(N258="nulová",J258,0)</f>
        <v>0</v>
      </c>
      <c r="BJ258" s="18" t="s">
        <v>86</v>
      </c>
      <c r="BK258" s="206">
        <f>ROUND(I258*H258,2)</f>
        <v>0</v>
      </c>
      <c r="BL258" s="18" t="s">
        <v>238</v>
      </c>
      <c r="BM258" s="205" t="s">
        <v>416</v>
      </c>
    </row>
    <row r="259" spans="1:65" s="2" customFormat="1" ht="48.75">
      <c r="A259" s="35"/>
      <c r="B259" s="36"/>
      <c r="C259" s="37"/>
      <c r="D259" s="209" t="s">
        <v>204</v>
      </c>
      <c r="E259" s="37"/>
      <c r="F259" s="230" t="s">
        <v>408</v>
      </c>
      <c r="G259" s="37"/>
      <c r="H259" s="37"/>
      <c r="I259" s="231"/>
      <c r="J259" s="37"/>
      <c r="K259" s="37"/>
      <c r="L259" s="40"/>
      <c r="M259" s="232"/>
      <c r="N259" s="233"/>
      <c r="O259" s="72"/>
      <c r="P259" s="72"/>
      <c r="Q259" s="72"/>
      <c r="R259" s="72"/>
      <c r="S259" s="72"/>
      <c r="T259" s="73"/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T259" s="18" t="s">
        <v>204</v>
      </c>
      <c r="AU259" s="18" t="s">
        <v>88</v>
      </c>
    </row>
    <row r="260" spans="1:65" s="2" customFormat="1" ht="33" customHeight="1">
      <c r="A260" s="35"/>
      <c r="B260" s="36"/>
      <c r="C260" s="193" t="s">
        <v>417</v>
      </c>
      <c r="D260" s="193" t="s">
        <v>162</v>
      </c>
      <c r="E260" s="194" t="s">
        <v>418</v>
      </c>
      <c r="F260" s="195" t="s">
        <v>419</v>
      </c>
      <c r="G260" s="196" t="s">
        <v>249</v>
      </c>
      <c r="H260" s="197">
        <v>47.4</v>
      </c>
      <c r="I260" s="198"/>
      <c r="J260" s="199">
        <f>ROUND(I260*H260,2)</f>
        <v>0</v>
      </c>
      <c r="K260" s="200"/>
      <c r="L260" s="40"/>
      <c r="M260" s="201" t="s">
        <v>1</v>
      </c>
      <c r="N260" s="202" t="s">
        <v>43</v>
      </c>
      <c r="O260" s="72"/>
      <c r="P260" s="203">
        <f>O260*H260</f>
        <v>0</v>
      </c>
      <c r="Q260" s="203">
        <v>0</v>
      </c>
      <c r="R260" s="203">
        <f>Q260*H260</f>
        <v>0</v>
      </c>
      <c r="S260" s="203">
        <v>0</v>
      </c>
      <c r="T260" s="204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05" t="s">
        <v>238</v>
      </c>
      <c r="AT260" s="205" t="s">
        <v>162</v>
      </c>
      <c r="AU260" s="205" t="s">
        <v>88</v>
      </c>
      <c r="AY260" s="18" t="s">
        <v>159</v>
      </c>
      <c r="BE260" s="206">
        <f>IF(N260="základní",J260,0)</f>
        <v>0</v>
      </c>
      <c r="BF260" s="206">
        <f>IF(N260="snížená",J260,0)</f>
        <v>0</v>
      </c>
      <c r="BG260" s="206">
        <f>IF(N260="zákl. přenesená",J260,0)</f>
        <v>0</v>
      </c>
      <c r="BH260" s="206">
        <f>IF(N260="sníž. přenesená",J260,0)</f>
        <v>0</v>
      </c>
      <c r="BI260" s="206">
        <f>IF(N260="nulová",J260,0)</f>
        <v>0</v>
      </c>
      <c r="BJ260" s="18" t="s">
        <v>86</v>
      </c>
      <c r="BK260" s="206">
        <f>ROUND(I260*H260,2)</f>
        <v>0</v>
      </c>
      <c r="BL260" s="18" t="s">
        <v>238</v>
      </c>
      <c r="BM260" s="205" t="s">
        <v>420</v>
      </c>
    </row>
    <row r="261" spans="1:65" s="2" customFormat="1" ht="24.2" customHeight="1">
      <c r="A261" s="35"/>
      <c r="B261" s="36"/>
      <c r="C261" s="193" t="s">
        <v>421</v>
      </c>
      <c r="D261" s="193" t="s">
        <v>162</v>
      </c>
      <c r="E261" s="194" t="s">
        <v>422</v>
      </c>
      <c r="F261" s="195" t="s">
        <v>423</v>
      </c>
      <c r="G261" s="196" t="s">
        <v>165</v>
      </c>
      <c r="H261" s="197">
        <v>1</v>
      </c>
      <c r="I261" s="198"/>
      <c r="J261" s="199">
        <f>ROUND(I261*H261,2)</f>
        <v>0</v>
      </c>
      <c r="K261" s="200"/>
      <c r="L261" s="40"/>
      <c r="M261" s="201" t="s">
        <v>1</v>
      </c>
      <c r="N261" s="202" t="s">
        <v>43</v>
      </c>
      <c r="O261" s="72"/>
      <c r="P261" s="203">
        <f>O261*H261</f>
        <v>0</v>
      </c>
      <c r="Q261" s="203">
        <v>0</v>
      </c>
      <c r="R261" s="203">
        <f>Q261*H261</f>
        <v>0</v>
      </c>
      <c r="S261" s="203">
        <v>0</v>
      </c>
      <c r="T261" s="204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05" t="s">
        <v>238</v>
      </c>
      <c r="AT261" s="205" t="s">
        <v>162</v>
      </c>
      <c r="AU261" s="205" t="s">
        <v>88</v>
      </c>
      <c r="AY261" s="18" t="s">
        <v>159</v>
      </c>
      <c r="BE261" s="206">
        <f>IF(N261="základní",J261,0)</f>
        <v>0</v>
      </c>
      <c r="BF261" s="206">
        <f>IF(N261="snížená",J261,0)</f>
        <v>0</v>
      </c>
      <c r="BG261" s="206">
        <f>IF(N261="zákl. přenesená",J261,0)</f>
        <v>0</v>
      </c>
      <c r="BH261" s="206">
        <f>IF(N261="sníž. přenesená",J261,0)</f>
        <v>0</v>
      </c>
      <c r="BI261" s="206">
        <f>IF(N261="nulová",J261,0)</f>
        <v>0</v>
      </c>
      <c r="BJ261" s="18" t="s">
        <v>86</v>
      </c>
      <c r="BK261" s="206">
        <f>ROUND(I261*H261,2)</f>
        <v>0</v>
      </c>
      <c r="BL261" s="18" t="s">
        <v>238</v>
      </c>
      <c r="BM261" s="205" t="s">
        <v>424</v>
      </c>
    </row>
    <row r="262" spans="1:65" s="2" customFormat="1" ht="48.75">
      <c r="A262" s="35"/>
      <c r="B262" s="36"/>
      <c r="C262" s="37"/>
      <c r="D262" s="209" t="s">
        <v>204</v>
      </c>
      <c r="E262" s="37"/>
      <c r="F262" s="230" t="s">
        <v>408</v>
      </c>
      <c r="G262" s="37"/>
      <c r="H262" s="37"/>
      <c r="I262" s="231"/>
      <c r="J262" s="37"/>
      <c r="K262" s="37"/>
      <c r="L262" s="40"/>
      <c r="M262" s="232"/>
      <c r="N262" s="233"/>
      <c r="O262" s="72"/>
      <c r="P262" s="72"/>
      <c r="Q262" s="72"/>
      <c r="R262" s="72"/>
      <c r="S262" s="72"/>
      <c r="T262" s="73"/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T262" s="18" t="s">
        <v>204</v>
      </c>
      <c r="AU262" s="18" t="s">
        <v>88</v>
      </c>
    </row>
    <row r="263" spans="1:65" s="2" customFormat="1" ht="24.2" customHeight="1">
      <c r="A263" s="35"/>
      <c r="B263" s="36"/>
      <c r="C263" s="193" t="s">
        <v>425</v>
      </c>
      <c r="D263" s="193" t="s">
        <v>162</v>
      </c>
      <c r="E263" s="194" t="s">
        <v>426</v>
      </c>
      <c r="F263" s="195" t="s">
        <v>427</v>
      </c>
      <c r="G263" s="196" t="s">
        <v>269</v>
      </c>
      <c r="H263" s="197">
        <v>1</v>
      </c>
      <c r="I263" s="198"/>
      <c r="J263" s="199">
        <f>ROUND(I263*H263,2)</f>
        <v>0</v>
      </c>
      <c r="K263" s="200"/>
      <c r="L263" s="40"/>
      <c r="M263" s="201" t="s">
        <v>1</v>
      </c>
      <c r="N263" s="202" t="s">
        <v>43</v>
      </c>
      <c r="O263" s="72"/>
      <c r="P263" s="203">
        <f>O263*H263</f>
        <v>0</v>
      </c>
      <c r="Q263" s="203">
        <v>0</v>
      </c>
      <c r="R263" s="203">
        <f>Q263*H263</f>
        <v>0</v>
      </c>
      <c r="S263" s="203">
        <v>0</v>
      </c>
      <c r="T263" s="204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05" t="s">
        <v>238</v>
      </c>
      <c r="AT263" s="205" t="s">
        <v>162</v>
      </c>
      <c r="AU263" s="205" t="s">
        <v>88</v>
      </c>
      <c r="AY263" s="18" t="s">
        <v>159</v>
      </c>
      <c r="BE263" s="206">
        <f>IF(N263="základní",J263,0)</f>
        <v>0</v>
      </c>
      <c r="BF263" s="206">
        <f>IF(N263="snížená",J263,0)</f>
        <v>0</v>
      </c>
      <c r="BG263" s="206">
        <f>IF(N263="zákl. přenesená",J263,0)</f>
        <v>0</v>
      </c>
      <c r="BH263" s="206">
        <f>IF(N263="sníž. přenesená",J263,0)</f>
        <v>0</v>
      </c>
      <c r="BI263" s="206">
        <f>IF(N263="nulová",J263,0)</f>
        <v>0</v>
      </c>
      <c r="BJ263" s="18" t="s">
        <v>86</v>
      </c>
      <c r="BK263" s="206">
        <f>ROUND(I263*H263,2)</f>
        <v>0</v>
      </c>
      <c r="BL263" s="18" t="s">
        <v>238</v>
      </c>
      <c r="BM263" s="205" t="s">
        <v>428</v>
      </c>
    </row>
    <row r="264" spans="1:65" s="2" customFormat="1" ht="48.75">
      <c r="A264" s="35"/>
      <c r="B264" s="36"/>
      <c r="C264" s="37"/>
      <c r="D264" s="209" t="s">
        <v>204</v>
      </c>
      <c r="E264" s="37"/>
      <c r="F264" s="230" t="s">
        <v>408</v>
      </c>
      <c r="G264" s="37"/>
      <c r="H264" s="37"/>
      <c r="I264" s="231"/>
      <c r="J264" s="37"/>
      <c r="K264" s="37"/>
      <c r="L264" s="40"/>
      <c r="M264" s="232"/>
      <c r="N264" s="233"/>
      <c r="O264" s="72"/>
      <c r="P264" s="72"/>
      <c r="Q264" s="72"/>
      <c r="R264" s="72"/>
      <c r="S264" s="72"/>
      <c r="T264" s="73"/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T264" s="18" t="s">
        <v>204</v>
      </c>
      <c r="AU264" s="18" t="s">
        <v>88</v>
      </c>
    </row>
    <row r="265" spans="1:65" s="2" customFormat="1" ht="37.9" customHeight="1">
      <c r="A265" s="35"/>
      <c r="B265" s="36"/>
      <c r="C265" s="193" t="s">
        <v>429</v>
      </c>
      <c r="D265" s="193" t="s">
        <v>162</v>
      </c>
      <c r="E265" s="194" t="s">
        <v>430</v>
      </c>
      <c r="F265" s="195" t="s">
        <v>431</v>
      </c>
      <c r="G265" s="196" t="s">
        <v>165</v>
      </c>
      <c r="H265" s="197">
        <v>3</v>
      </c>
      <c r="I265" s="198"/>
      <c r="J265" s="199">
        <f>ROUND(I265*H265,2)</f>
        <v>0</v>
      </c>
      <c r="K265" s="200"/>
      <c r="L265" s="40"/>
      <c r="M265" s="201" t="s">
        <v>1</v>
      </c>
      <c r="N265" s="202" t="s">
        <v>43</v>
      </c>
      <c r="O265" s="72"/>
      <c r="P265" s="203">
        <f>O265*H265</f>
        <v>0</v>
      </c>
      <c r="Q265" s="203">
        <v>0</v>
      </c>
      <c r="R265" s="203">
        <f>Q265*H265</f>
        <v>0</v>
      </c>
      <c r="S265" s="203">
        <v>0</v>
      </c>
      <c r="T265" s="204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05" t="s">
        <v>238</v>
      </c>
      <c r="AT265" s="205" t="s">
        <v>162</v>
      </c>
      <c r="AU265" s="205" t="s">
        <v>88</v>
      </c>
      <c r="AY265" s="18" t="s">
        <v>159</v>
      </c>
      <c r="BE265" s="206">
        <f>IF(N265="základní",J265,0)</f>
        <v>0</v>
      </c>
      <c r="BF265" s="206">
        <f>IF(N265="snížená",J265,0)</f>
        <v>0</v>
      </c>
      <c r="BG265" s="206">
        <f>IF(N265="zákl. přenesená",J265,0)</f>
        <v>0</v>
      </c>
      <c r="BH265" s="206">
        <f>IF(N265="sníž. přenesená",J265,0)</f>
        <v>0</v>
      </c>
      <c r="BI265" s="206">
        <f>IF(N265="nulová",J265,0)</f>
        <v>0</v>
      </c>
      <c r="BJ265" s="18" t="s">
        <v>86</v>
      </c>
      <c r="BK265" s="206">
        <f>ROUND(I265*H265,2)</f>
        <v>0</v>
      </c>
      <c r="BL265" s="18" t="s">
        <v>238</v>
      </c>
      <c r="BM265" s="205" t="s">
        <v>432</v>
      </c>
    </row>
    <row r="266" spans="1:65" s="2" customFormat="1" ht="48.75">
      <c r="A266" s="35"/>
      <c r="B266" s="36"/>
      <c r="C266" s="37"/>
      <c r="D266" s="209" t="s">
        <v>204</v>
      </c>
      <c r="E266" s="37"/>
      <c r="F266" s="230" t="s">
        <v>408</v>
      </c>
      <c r="G266" s="37"/>
      <c r="H266" s="37"/>
      <c r="I266" s="231"/>
      <c r="J266" s="37"/>
      <c r="K266" s="37"/>
      <c r="L266" s="40"/>
      <c r="M266" s="232"/>
      <c r="N266" s="233"/>
      <c r="O266" s="72"/>
      <c r="P266" s="72"/>
      <c r="Q266" s="72"/>
      <c r="R266" s="72"/>
      <c r="S266" s="72"/>
      <c r="T266" s="73"/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T266" s="18" t="s">
        <v>204</v>
      </c>
      <c r="AU266" s="18" t="s">
        <v>88</v>
      </c>
    </row>
    <row r="267" spans="1:65" s="2" customFormat="1" ht="37.9" customHeight="1">
      <c r="A267" s="35"/>
      <c r="B267" s="36"/>
      <c r="C267" s="193" t="s">
        <v>433</v>
      </c>
      <c r="D267" s="193" t="s">
        <v>162</v>
      </c>
      <c r="E267" s="194" t="s">
        <v>434</v>
      </c>
      <c r="F267" s="195" t="s">
        <v>435</v>
      </c>
      <c r="G267" s="196" t="s">
        <v>165</v>
      </c>
      <c r="H267" s="197">
        <v>2</v>
      </c>
      <c r="I267" s="198"/>
      <c r="J267" s="199">
        <f>ROUND(I267*H267,2)</f>
        <v>0</v>
      </c>
      <c r="K267" s="200"/>
      <c r="L267" s="40"/>
      <c r="M267" s="201" t="s">
        <v>1</v>
      </c>
      <c r="N267" s="202" t="s">
        <v>43</v>
      </c>
      <c r="O267" s="72"/>
      <c r="P267" s="203">
        <f>O267*H267</f>
        <v>0</v>
      </c>
      <c r="Q267" s="203">
        <v>0</v>
      </c>
      <c r="R267" s="203">
        <f>Q267*H267</f>
        <v>0</v>
      </c>
      <c r="S267" s="203">
        <v>0</v>
      </c>
      <c r="T267" s="204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05" t="s">
        <v>238</v>
      </c>
      <c r="AT267" s="205" t="s">
        <v>162</v>
      </c>
      <c r="AU267" s="205" t="s">
        <v>88</v>
      </c>
      <c r="AY267" s="18" t="s">
        <v>159</v>
      </c>
      <c r="BE267" s="206">
        <f>IF(N267="základní",J267,0)</f>
        <v>0</v>
      </c>
      <c r="BF267" s="206">
        <f>IF(N267="snížená",J267,0)</f>
        <v>0</v>
      </c>
      <c r="BG267" s="206">
        <f>IF(N267="zákl. přenesená",J267,0)</f>
        <v>0</v>
      </c>
      <c r="BH267" s="206">
        <f>IF(N267="sníž. přenesená",J267,0)</f>
        <v>0</v>
      </c>
      <c r="BI267" s="206">
        <f>IF(N267="nulová",J267,0)</f>
        <v>0</v>
      </c>
      <c r="BJ267" s="18" t="s">
        <v>86</v>
      </c>
      <c r="BK267" s="206">
        <f>ROUND(I267*H267,2)</f>
        <v>0</v>
      </c>
      <c r="BL267" s="18" t="s">
        <v>238</v>
      </c>
      <c r="BM267" s="205" t="s">
        <v>436</v>
      </c>
    </row>
    <row r="268" spans="1:65" s="2" customFormat="1" ht="33" customHeight="1">
      <c r="A268" s="35"/>
      <c r="B268" s="36"/>
      <c r="C268" s="193" t="s">
        <v>437</v>
      </c>
      <c r="D268" s="193" t="s">
        <v>162</v>
      </c>
      <c r="E268" s="194" t="s">
        <v>438</v>
      </c>
      <c r="F268" s="195" t="s">
        <v>439</v>
      </c>
      <c r="G268" s="196" t="s">
        <v>249</v>
      </c>
      <c r="H268" s="197">
        <v>47.4</v>
      </c>
      <c r="I268" s="198"/>
      <c r="J268" s="199">
        <f>ROUND(I268*H268,2)</f>
        <v>0</v>
      </c>
      <c r="K268" s="200"/>
      <c r="L268" s="40"/>
      <c r="M268" s="201" t="s">
        <v>1</v>
      </c>
      <c r="N268" s="202" t="s">
        <v>43</v>
      </c>
      <c r="O268" s="72"/>
      <c r="P268" s="203">
        <f>O268*H268</f>
        <v>0</v>
      </c>
      <c r="Q268" s="203">
        <v>1.6900000000000001E-3</v>
      </c>
      <c r="R268" s="203">
        <f>Q268*H268</f>
        <v>8.0105999999999997E-2</v>
      </c>
      <c r="S268" s="203">
        <v>0</v>
      </c>
      <c r="T268" s="204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05" t="s">
        <v>238</v>
      </c>
      <c r="AT268" s="205" t="s">
        <v>162</v>
      </c>
      <c r="AU268" s="205" t="s">
        <v>88</v>
      </c>
      <c r="AY268" s="18" t="s">
        <v>159</v>
      </c>
      <c r="BE268" s="206">
        <f>IF(N268="základní",J268,0)</f>
        <v>0</v>
      </c>
      <c r="BF268" s="206">
        <f>IF(N268="snížená",J268,0)</f>
        <v>0</v>
      </c>
      <c r="BG268" s="206">
        <f>IF(N268="zákl. přenesená",J268,0)</f>
        <v>0</v>
      </c>
      <c r="BH268" s="206">
        <f>IF(N268="sníž. přenesená",J268,0)</f>
        <v>0</v>
      </c>
      <c r="BI268" s="206">
        <f>IF(N268="nulová",J268,0)</f>
        <v>0</v>
      </c>
      <c r="BJ268" s="18" t="s">
        <v>86</v>
      </c>
      <c r="BK268" s="206">
        <f>ROUND(I268*H268,2)</f>
        <v>0</v>
      </c>
      <c r="BL268" s="18" t="s">
        <v>238</v>
      </c>
      <c r="BM268" s="205" t="s">
        <v>440</v>
      </c>
    </row>
    <row r="269" spans="1:65" s="2" customFormat="1" ht="48.75">
      <c r="A269" s="35"/>
      <c r="B269" s="36"/>
      <c r="C269" s="37"/>
      <c r="D269" s="209" t="s">
        <v>204</v>
      </c>
      <c r="E269" s="37"/>
      <c r="F269" s="230" t="s">
        <v>408</v>
      </c>
      <c r="G269" s="37"/>
      <c r="H269" s="37"/>
      <c r="I269" s="231"/>
      <c r="J269" s="37"/>
      <c r="K269" s="37"/>
      <c r="L269" s="40"/>
      <c r="M269" s="232"/>
      <c r="N269" s="233"/>
      <c r="O269" s="72"/>
      <c r="P269" s="72"/>
      <c r="Q269" s="72"/>
      <c r="R269" s="72"/>
      <c r="S269" s="72"/>
      <c r="T269" s="73"/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T269" s="18" t="s">
        <v>204</v>
      </c>
      <c r="AU269" s="18" t="s">
        <v>88</v>
      </c>
    </row>
    <row r="270" spans="1:65" s="2" customFormat="1" ht="44.25" customHeight="1">
      <c r="A270" s="35"/>
      <c r="B270" s="36"/>
      <c r="C270" s="193" t="s">
        <v>441</v>
      </c>
      <c r="D270" s="193" t="s">
        <v>162</v>
      </c>
      <c r="E270" s="194" t="s">
        <v>442</v>
      </c>
      <c r="F270" s="195" t="s">
        <v>443</v>
      </c>
      <c r="G270" s="196" t="s">
        <v>165</v>
      </c>
      <c r="H270" s="197">
        <v>4</v>
      </c>
      <c r="I270" s="198"/>
      <c r="J270" s="199">
        <f>ROUND(I270*H270,2)</f>
        <v>0</v>
      </c>
      <c r="K270" s="200"/>
      <c r="L270" s="40"/>
      <c r="M270" s="201" t="s">
        <v>1</v>
      </c>
      <c r="N270" s="202" t="s">
        <v>43</v>
      </c>
      <c r="O270" s="72"/>
      <c r="P270" s="203">
        <f>O270*H270</f>
        <v>0</v>
      </c>
      <c r="Q270" s="203">
        <v>3.6000000000000002E-4</v>
      </c>
      <c r="R270" s="203">
        <f>Q270*H270</f>
        <v>1.4400000000000001E-3</v>
      </c>
      <c r="S270" s="203">
        <v>0</v>
      </c>
      <c r="T270" s="204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05" t="s">
        <v>238</v>
      </c>
      <c r="AT270" s="205" t="s">
        <v>162</v>
      </c>
      <c r="AU270" s="205" t="s">
        <v>88</v>
      </c>
      <c r="AY270" s="18" t="s">
        <v>159</v>
      </c>
      <c r="BE270" s="206">
        <f>IF(N270="základní",J270,0)</f>
        <v>0</v>
      </c>
      <c r="BF270" s="206">
        <f>IF(N270="snížená",J270,0)</f>
        <v>0</v>
      </c>
      <c r="BG270" s="206">
        <f>IF(N270="zákl. přenesená",J270,0)</f>
        <v>0</v>
      </c>
      <c r="BH270" s="206">
        <f>IF(N270="sníž. přenesená",J270,0)</f>
        <v>0</v>
      </c>
      <c r="BI270" s="206">
        <f>IF(N270="nulová",J270,0)</f>
        <v>0</v>
      </c>
      <c r="BJ270" s="18" t="s">
        <v>86</v>
      </c>
      <c r="BK270" s="206">
        <f>ROUND(I270*H270,2)</f>
        <v>0</v>
      </c>
      <c r="BL270" s="18" t="s">
        <v>238</v>
      </c>
      <c r="BM270" s="205" t="s">
        <v>444</v>
      </c>
    </row>
    <row r="271" spans="1:65" s="2" customFormat="1" ht="48.75">
      <c r="A271" s="35"/>
      <c r="B271" s="36"/>
      <c r="C271" s="37"/>
      <c r="D271" s="209" t="s">
        <v>204</v>
      </c>
      <c r="E271" s="37"/>
      <c r="F271" s="230" t="s">
        <v>408</v>
      </c>
      <c r="G271" s="37"/>
      <c r="H271" s="37"/>
      <c r="I271" s="231"/>
      <c r="J271" s="37"/>
      <c r="K271" s="37"/>
      <c r="L271" s="40"/>
      <c r="M271" s="232"/>
      <c r="N271" s="233"/>
      <c r="O271" s="72"/>
      <c r="P271" s="72"/>
      <c r="Q271" s="72"/>
      <c r="R271" s="72"/>
      <c r="S271" s="72"/>
      <c r="T271" s="73"/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T271" s="18" t="s">
        <v>204</v>
      </c>
      <c r="AU271" s="18" t="s">
        <v>88</v>
      </c>
    </row>
    <row r="272" spans="1:65" s="2" customFormat="1" ht="24.2" customHeight="1">
      <c r="A272" s="35"/>
      <c r="B272" s="36"/>
      <c r="C272" s="193" t="s">
        <v>445</v>
      </c>
      <c r="D272" s="193" t="s">
        <v>162</v>
      </c>
      <c r="E272" s="194" t="s">
        <v>446</v>
      </c>
      <c r="F272" s="195" t="s">
        <v>447</v>
      </c>
      <c r="G272" s="196" t="s">
        <v>330</v>
      </c>
      <c r="H272" s="245"/>
      <c r="I272" s="198"/>
      <c r="J272" s="199">
        <f>ROUND(I272*H272,2)</f>
        <v>0</v>
      </c>
      <c r="K272" s="200"/>
      <c r="L272" s="40"/>
      <c r="M272" s="201" t="s">
        <v>1</v>
      </c>
      <c r="N272" s="202" t="s">
        <v>43</v>
      </c>
      <c r="O272" s="72"/>
      <c r="P272" s="203">
        <f>O272*H272</f>
        <v>0</v>
      </c>
      <c r="Q272" s="203">
        <v>0</v>
      </c>
      <c r="R272" s="203">
        <f>Q272*H272</f>
        <v>0</v>
      </c>
      <c r="S272" s="203">
        <v>0</v>
      </c>
      <c r="T272" s="204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05" t="s">
        <v>238</v>
      </c>
      <c r="AT272" s="205" t="s">
        <v>162</v>
      </c>
      <c r="AU272" s="205" t="s">
        <v>88</v>
      </c>
      <c r="AY272" s="18" t="s">
        <v>159</v>
      </c>
      <c r="BE272" s="206">
        <f>IF(N272="základní",J272,0)</f>
        <v>0</v>
      </c>
      <c r="BF272" s="206">
        <f>IF(N272="snížená",J272,0)</f>
        <v>0</v>
      </c>
      <c r="BG272" s="206">
        <f>IF(N272="zákl. přenesená",J272,0)</f>
        <v>0</v>
      </c>
      <c r="BH272" s="206">
        <f>IF(N272="sníž. přenesená",J272,0)</f>
        <v>0</v>
      </c>
      <c r="BI272" s="206">
        <f>IF(N272="nulová",J272,0)</f>
        <v>0</v>
      </c>
      <c r="BJ272" s="18" t="s">
        <v>86</v>
      </c>
      <c r="BK272" s="206">
        <f>ROUND(I272*H272,2)</f>
        <v>0</v>
      </c>
      <c r="BL272" s="18" t="s">
        <v>238</v>
      </c>
      <c r="BM272" s="205" t="s">
        <v>448</v>
      </c>
    </row>
    <row r="273" spans="1:65" s="12" customFormat="1" ht="22.9" customHeight="1">
      <c r="B273" s="177"/>
      <c r="C273" s="178"/>
      <c r="D273" s="179" t="s">
        <v>77</v>
      </c>
      <c r="E273" s="191" t="s">
        <v>449</v>
      </c>
      <c r="F273" s="191" t="s">
        <v>450</v>
      </c>
      <c r="G273" s="178"/>
      <c r="H273" s="178"/>
      <c r="I273" s="181"/>
      <c r="J273" s="192">
        <f>BK273</f>
        <v>0</v>
      </c>
      <c r="K273" s="178"/>
      <c r="L273" s="183"/>
      <c r="M273" s="184"/>
      <c r="N273" s="185"/>
      <c r="O273" s="185"/>
      <c r="P273" s="186">
        <f>SUM(P274:P278)</f>
        <v>0</v>
      </c>
      <c r="Q273" s="185"/>
      <c r="R273" s="186">
        <f>SUM(R274:R278)</f>
        <v>0</v>
      </c>
      <c r="S273" s="185"/>
      <c r="T273" s="187">
        <f>SUM(T274:T278)</f>
        <v>0</v>
      </c>
      <c r="AR273" s="188" t="s">
        <v>88</v>
      </c>
      <c r="AT273" s="189" t="s">
        <v>77</v>
      </c>
      <c r="AU273" s="189" t="s">
        <v>86</v>
      </c>
      <c r="AY273" s="188" t="s">
        <v>159</v>
      </c>
      <c r="BK273" s="190">
        <f>SUM(BK274:BK278)</f>
        <v>0</v>
      </c>
    </row>
    <row r="274" spans="1:65" s="2" customFormat="1" ht="16.5" customHeight="1">
      <c r="A274" s="35"/>
      <c r="B274" s="36"/>
      <c r="C274" s="193" t="s">
        <v>451</v>
      </c>
      <c r="D274" s="193" t="s">
        <v>162</v>
      </c>
      <c r="E274" s="194" t="s">
        <v>452</v>
      </c>
      <c r="F274" s="195" t="s">
        <v>453</v>
      </c>
      <c r="G274" s="196" t="s">
        <v>249</v>
      </c>
      <c r="H274" s="197">
        <v>47.4</v>
      </c>
      <c r="I274" s="198"/>
      <c r="J274" s="199">
        <f>ROUND(I274*H274,2)</f>
        <v>0</v>
      </c>
      <c r="K274" s="200"/>
      <c r="L274" s="40"/>
      <c r="M274" s="201" t="s">
        <v>1</v>
      </c>
      <c r="N274" s="202" t="s">
        <v>43</v>
      </c>
      <c r="O274" s="72"/>
      <c r="P274" s="203">
        <f>O274*H274</f>
        <v>0</v>
      </c>
      <c r="Q274" s="203">
        <v>0</v>
      </c>
      <c r="R274" s="203">
        <f>Q274*H274</f>
        <v>0</v>
      </c>
      <c r="S274" s="203">
        <v>0</v>
      </c>
      <c r="T274" s="204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05" t="s">
        <v>238</v>
      </c>
      <c r="AT274" s="205" t="s">
        <v>162</v>
      </c>
      <c r="AU274" s="205" t="s">
        <v>88</v>
      </c>
      <c r="AY274" s="18" t="s">
        <v>159</v>
      </c>
      <c r="BE274" s="206">
        <f>IF(N274="základní",J274,0)</f>
        <v>0</v>
      </c>
      <c r="BF274" s="206">
        <f>IF(N274="snížená",J274,0)</f>
        <v>0</v>
      </c>
      <c r="BG274" s="206">
        <f>IF(N274="zákl. přenesená",J274,0)</f>
        <v>0</v>
      </c>
      <c r="BH274" s="206">
        <f>IF(N274="sníž. přenesená",J274,0)</f>
        <v>0</v>
      </c>
      <c r="BI274" s="206">
        <f>IF(N274="nulová",J274,0)</f>
        <v>0</v>
      </c>
      <c r="BJ274" s="18" t="s">
        <v>86</v>
      </c>
      <c r="BK274" s="206">
        <f>ROUND(I274*H274,2)</f>
        <v>0</v>
      </c>
      <c r="BL274" s="18" t="s">
        <v>238</v>
      </c>
      <c r="BM274" s="205" t="s">
        <v>454</v>
      </c>
    </row>
    <row r="275" spans="1:65" s="2" customFormat="1" ht="24.2" customHeight="1">
      <c r="A275" s="35"/>
      <c r="B275" s="36"/>
      <c r="C275" s="193" t="s">
        <v>455</v>
      </c>
      <c r="D275" s="193" t="s">
        <v>162</v>
      </c>
      <c r="E275" s="194" t="s">
        <v>456</v>
      </c>
      <c r="F275" s="195" t="s">
        <v>457</v>
      </c>
      <c r="G275" s="196" t="s">
        <v>269</v>
      </c>
      <c r="H275" s="197">
        <v>377.48</v>
      </c>
      <c r="I275" s="198"/>
      <c r="J275" s="199">
        <f>ROUND(I275*H275,2)</f>
        <v>0</v>
      </c>
      <c r="K275" s="200"/>
      <c r="L275" s="40"/>
      <c r="M275" s="201" t="s">
        <v>1</v>
      </c>
      <c r="N275" s="202" t="s">
        <v>43</v>
      </c>
      <c r="O275" s="72"/>
      <c r="P275" s="203">
        <f>O275*H275</f>
        <v>0</v>
      </c>
      <c r="Q275" s="203">
        <v>0</v>
      </c>
      <c r="R275" s="203">
        <f>Q275*H275</f>
        <v>0</v>
      </c>
      <c r="S275" s="203">
        <v>0</v>
      </c>
      <c r="T275" s="204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05" t="s">
        <v>238</v>
      </c>
      <c r="AT275" s="205" t="s">
        <v>162</v>
      </c>
      <c r="AU275" s="205" t="s">
        <v>88</v>
      </c>
      <c r="AY275" s="18" t="s">
        <v>159</v>
      </c>
      <c r="BE275" s="206">
        <f>IF(N275="základní",J275,0)</f>
        <v>0</v>
      </c>
      <c r="BF275" s="206">
        <f>IF(N275="snížená",J275,0)</f>
        <v>0</v>
      </c>
      <c r="BG275" s="206">
        <f>IF(N275="zákl. přenesená",J275,0)</f>
        <v>0</v>
      </c>
      <c r="BH275" s="206">
        <f>IF(N275="sníž. přenesená",J275,0)</f>
        <v>0</v>
      </c>
      <c r="BI275" s="206">
        <f>IF(N275="nulová",J275,0)</f>
        <v>0</v>
      </c>
      <c r="BJ275" s="18" t="s">
        <v>86</v>
      </c>
      <c r="BK275" s="206">
        <f>ROUND(I275*H275,2)</f>
        <v>0</v>
      </c>
      <c r="BL275" s="18" t="s">
        <v>238</v>
      </c>
      <c r="BM275" s="205" t="s">
        <v>458</v>
      </c>
    </row>
    <row r="276" spans="1:65" s="2" customFormat="1" ht="37.9" customHeight="1">
      <c r="A276" s="35"/>
      <c r="B276" s="36"/>
      <c r="C276" s="234" t="s">
        <v>459</v>
      </c>
      <c r="D276" s="234" t="s">
        <v>240</v>
      </c>
      <c r="E276" s="235" t="s">
        <v>460</v>
      </c>
      <c r="F276" s="236" t="s">
        <v>461</v>
      </c>
      <c r="G276" s="237" t="s">
        <v>269</v>
      </c>
      <c r="H276" s="238">
        <v>434.10199999999998</v>
      </c>
      <c r="I276" s="239"/>
      <c r="J276" s="240">
        <f>ROUND(I276*H276,2)</f>
        <v>0</v>
      </c>
      <c r="K276" s="241"/>
      <c r="L276" s="242"/>
      <c r="M276" s="243" t="s">
        <v>1</v>
      </c>
      <c r="N276" s="244" t="s">
        <v>43</v>
      </c>
      <c r="O276" s="72"/>
      <c r="P276" s="203">
        <f>O276*H276</f>
        <v>0</v>
      </c>
      <c r="Q276" s="203">
        <v>0</v>
      </c>
      <c r="R276" s="203">
        <f>Q276*H276</f>
        <v>0</v>
      </c>
      <c r="S276" s="203">
        <v>0</v>
      </c>
      <c r="T276" s="204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05" t="s">
        <v>243</v>
      </c>
      <c r="AT276" s="205" t="s">
        <v>240</v>
      </c>
      <c r="AU276" s="205" t="s">
        <v>88</v>
      </c>
      <c r="AY276" s="18" t="s">
        <v>159</v>
      </c>
      <c r="BE276" s="206">
        <f>IF(N276="základní",J276,0)</f>
        <v>0</v>
      </c>
      <c r="BF276" s="206">
        <f>IF(N276="snížená",J276,0)</f>
        <v>0</v>
      </c>
      <c r="BG276" s="206">
        <f>IF(N276="zákl. přenesená",J276,0)</f>
        <v>0</v>
      </c>
      <c r="BH276" s="206">
        <f>IF(N276="sníž. přenesená",J276,0)</f>
        <v>0</v>
      </c>
      <c r="BI276" s="206">
        <f>IF(N276="nulová",J276,0)</f>
        <v>0</v>
      </c>
      <c r="BJ276" s="18" t="s">
        <v>86</v>
      </c>
      <c r="BK276" s="206">
        <f>ROUND(I276*H276,2)</f>
        <v>0</v>
      </c>
      <c r="BL276" s="18" t="s">
        <v>238</v>
      </c>
      <c r="BM276" s="205" t="s">
        <v>462</v>
      </c>
    </row>
    <row r="277" spans="1:65" s="13" customFormat="1" ht="11.25">
      <c r="B277" s="207"/>
      <c r="C277" s="208"/>
      <c r="D277" s="209" t="s">
        <v>182</v>
      </c>
      <c r="E277" s="210" t="s">
        <v>1</v>
      </c>
      <c r="F277" s="211" t="s">
        <v>463</v>
      </c>
      <c r="G277" s="208"/>
      <c r="H277" s="212">
        <v>434.10199999999998</v>
      </c>
      <c r="I277" s="213"/>
      <c r="J277" s="208"/>
      <c r="K277" s="208"/>
      <c r="L277" s="214"/>
      <c r="M277" s="215"/>
      <c r="N277" s="216"/>
      <c r="O277" s="216"/>
      <c r="P277" s="216"/>
      <c r="Q277" s="216"/>
      <c r="R277" s="216"/>
      <c r="S277" s="216"/>
      <c r="T277" s="217"/>
      <c r="AT277" s="218" t="s">
        <v>182</v>
      </c>
      <c r="AU277" s="218" t="s">
        <v>88</v>
      </c>
      <c r="AV277" s="13" t="s">
        <v>88</v>
      </c>
      <c r="AW277" s="13" t="s">
        <v>34</v>
      </c>
      <c r="AX277" s="13" t="s">
        <v>86</v>
      </c>
      <c r="AY277" s="218" t="s">
        <v>159</v>
      </c>
    </row>
    <row r="278" spans="1:65" s="2" customFormat="1" ht="24.2" customHeight="1">
      <c r="A278" s="35"/>
      <c r="B278" s="36"/>
      <c r="C278" s="193" t="s">
        <v>464</v>
      </c>
      <c r="D278" s="193" t="s">
        <v>162</v>
      </c>
      <c r="E278" s="194" t="s">
        <v>465</v>
      </c>
      <c r="F278" s="195" t="s">
        <v>466</v>
      </c>
      <c r="G278" s="196" t="s">
        <v>330</v>
      </c>
      <c r="H278" s="245"/>
      <c r="I278" s="198"/>
      <c r="J278" s="199">
        <f>ROUND(I278*H278,2)</f>
        <v>0</v>
      </c>
      <c r="K278" s="200"/>
      <c r="L278" s="40"/>
      <c r="M278" s="201" t="s">
        <v>1</v>
      </c>
      <c r="N278" s="202" t="s">
        <v>43</v>
      </c>
      <c r="O278" s="72"/>
      <c r="P278" s="203">
        <f>O278*H278</f>
        <v>0</v>
      </c>
      <c r="Q278" s="203">
        <v>0</v>
      </c>
      <c r="R278" s="203">
        <f>Q278*H278</f>
        <v>0</v>
      </c>
      <c r="S278" s="203">
        <v>0</v>
      </c>
      <c r="T278" s="204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05" t="s">
        <v>238</v>
      </c>
      <c r="AT278" s="205" t="s">
        <v>162</v>
      </c>
      <c r="AU278" s="205" t="s">
        <v>88</v>
      </c>
      <c r="AY278" s="18" t="s">
        <v>159</v>
      </c>
      <c r="BE278" s="206">
        <f>IF(N278="základní",J278,0)</f>
        <v>0</v>
      </c>
      <c r="BF278" s="206">
        <f>IF(N278="snížená",J278,0)</f>
        <v>0</v>
      </c>
      <c r="BG278" s="206">
        <f>IF(N278="zákl. přenesená",J278,0)</f>
        <v>0</v>
      </c>
      <c r="BH278" s="206">
        <f>IF(N278="sníž. přenesená",J278,0)</f>
        <v>0</v>
      </c>
      <c r="BI278" s="206">
        <f>IF(N278="nulová",J278,0)</f>
        <v>0</v>
      </c>
      <c r="BJ278" s="18" t="s">
        <v>86</v>
      </c>
      <c r="BK278" s="206">
        <f>ROUND(I278*H278,2)</f>
        <v>0</v>
      </c>
      <c r="BL278" s="18" t="s">
        <v>238</v>
      </c>
      <c r="BM278" s="205" t="s">
        <v>467</v>
      </c>
    </row>
    <row r="279" spans="1:65" s="12" customFormat="1" ht="22.9" customHeight="1">
      <c r="B279" s="177"/>
      <c r="C279" s="178"/>
      <c r="D279" s="179" t="s">
        <v>77</v>
      </c>
      <c r="E279" s="191" t="s">
        <v>468</v>
      </c>
      <c r="F279" s="191" t="s">
        <v>469</v>
      </c>
      <c r="G279" s="178"/>
      <c r="H279" s="178"/>
      <c r="I279" s="181"/>
      <c r="J279" s="192">
        <f>BK279</f>
        <v>0</v>
      </c>
      <c r="K279" s="178"/>
      <c r="L279" s="183"/>
      <c r="M279" s="184"/>
      <c r="N279" s="185"/>
      <c r="O279" s="185"/>
      <c r="P279" s="186">
        <f>SUM(P280:P281)</f>
        <v>0</v>
      </c>
      <c r="Q279" s="185"/>
      <c r="R279" s="186">
        <f>SUM(R280:R281)</f>
        <v>6.0000000000000002E-5</v>
      </c>
      <c r="S279" s="185"/>
      <c r="T279" s="187">
        <f>SUM(T280:T281)</f>
        <v>0</v>
      </c>
      <c r="AR279" s="188" t="s">
        <v>88</v>
      </c>
      <c r="AT279" s="189" t="s">
        <v>77</v>
      </c>
      <c r="AU279" s="189" t="s">
        <v>86</v>
      </c>
      <c r="AY279" s="188" t="s">
        <v>159</v>
      </c>
      <c r="BK279" s="190">
        <f>SUM(BK280:BK281)</f>
        <v>0</v>
      </c>
    </row>
    <row r="280" spans="1:65" s="2" customFormat="1" ht="33" customHeight="1">
      <c r="A280" s="35"/>
      <c r="B280" s="36"/>
      <c r="C280" s="193" t="s">
        <v>470</v>
      </c>
      <c r="D280" s="193" t="s">
        <v>162</v>
      </c>
      <c r="E280" s="194" t="s">
        <v>471</v>
      </c>
      <c r="F280" s="195" t="s">
        <v>472</v>
      </c>
      <c r="G280" s="196" t="s">
        <v>172</v>
      </c>
      <c r="H280" s="197">
        <v>1</v>
      </c>
      <c r="I280" s="198"/>
      <c r="J280" s="199">
        <f>ROUND(I280*H280,2)</f>
        <v>0</v>
      </c>
      <c r="K280" s="200"/>
      <c r="L280" s="40"/>
      <c r="M280" s="201" t="s">
        <v>1</v>
      </c>
      <c r="N280" s="202" t="s">
        <v>43</v>
      </c>
      <c r="O280" s="72"/>
      <c r="P280" s="203">
        <f>O280*H280</f>
        <v>0</v>
      </c>
      <c r="Q280" s="203">
        <v>6.0000000000000002E-5</v>
      </c>
      <c r="R280" s="203">
        <f>Q280*H280</f>
        <v>6.0000000000000002E-5</v>
      </c>
      <c r="S280" s="203">
        <v>0</v>
      </c>
      <c r="T280" s="204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05" t="s">
        <v>238</v>
      </c>
      <c r="AT280" s="205" t="s">
        <v>162</v>
      </c>
      <c r="AU280" s="205" t="s">
        <v>88</v>
      </c>
      <c r="AY280" s="18" t="s">
        <v>159</v>
      </c>
      <c r="BE280" s="206">
        <f>IF(N280="základní",J280,0)</f>
        <v>0</v>
      </c>
      <c r="BF280" s="206">
        <f>IF(N280="snížená",J280,0)</f>
        <v>0</v>
      </c>
      <c r="BG280" s="206">
        <f>IF(N280="zákl. přenesená",J280,0)</f>
        <v>0</v>
      </c>
      <c r="BH280" s="206">
        <f>IF(N280="sníž. přenesená",J280,0)</f>
        <v>0</v>
      </c>
      <c r="BI280" s="206">
        <f>IF(N280="nulová",J280,0)</f>
        <v>0</v>
      </c>
      <c r="BJ280" s="18" t="s">
        <v>86</v>
      </c>
      <c r="BK280" s="206">
        <f>ROUND(I280*H280,2)</f>
        <v>0</v>
      </c>
      <c r="BL280" s="18" t="s">
        <v>238</v>
      </c>
      <c r="BM280" s="205" t="s">
        <v>473</v>
      </c>
    </row>
    <row r="281" spans="1:65" s="2" customFormat="1" ht="58.5">
      <c r="A281" s="35"/>
      <c r="B281" s="36"/>
      <c r="C281" s="37"/>
      <c r="D281" s="209" t="s">
        <v>204</v>
      </c>
      <c r="E281" s="37"/>
      <c r="F281" s="230" t="s">
        <v>474</v>
      </c>
      <c r="G281" s="37"/>
      <c r="H281" s="37"/>
      <c r="I281" s="231"/>
      <c r="J281" s="37"/>
      <c r="K281" s="37"/>
      <c r="L281" s="40"/>
      <c r="M281" s="232"/>
      <c r="N281" s="233"/>
      <c r="O281" s="72"/>
      <c r="P281" s="72"/>
      <c r="Q281" s="72"/>
      <c r="R281" s="72"/>
      <c r="S281" s="72"/>
      <c r="T281" s="73"/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T281" s="18" t="s">
        <v>204</v>
      </c>
      <c r="AU281" s="18" t="s">
        <v>88</v>
      </c>
    </row>
    <row r="282" spans="1:65" s="12" customFormat="1" ht="22.9" customHeight="1">
      <c r="B282" s="177"/>
      <c r="C282" s="178"/>
      <c r="D282" s="179" t="s">
        <v>77</v>
      </c>
      <c r="E282" s="191" t="s">
        <v>475</v>
      </c>
      <c r="F282" s="191" t="s">
        <v>476</v>
      </c>
      <c r="G282" s="178"/>
      <c r="H282" s="178"/>
      <c r="I282" s="181"/>
      <c r="J282" s="192">
        <f>BK282</f>
        <v>0</v>
      </c>
      <c r="K282" s="178"/>
      <c r="L282" s="183"/>
      <c r="M282" s="184"/>
      <c r="N282" s="185"/>
      <c r="O282" s="185"/>
      <c r="P282" s="186">
        <f>SUM(P283:P290)</f>
        <v>0</v>
      </c>
      <c r="Q282" s="185"/>
      <c r="R282" s="186">
        <f>SUM(R283:R290)</f>
        <v>2.845E-2</v>
      </c>
      <c r="S282" s="185"/>
      <c r="T282" s="187">
        <f>SUM(T283:T290)</f>
        <v>0</v>
      </c>
      <c r="AR282" s="188" t="s">
        <v>88</v>
      </c>
      <c r="AT282" s="189" t="s">
        <v>77</v>
      </c>
      <c r="AU282" s="189" t="s">
        <v>86</v>
      </c>
      <c r="AY282" s="188" t="s">
        <v>159</v>
      </c>
      <c r="BK282" s="190">
        <f>SUM(BK283:BK290)</f>
        <v>0</v>
      </c>
    </row>
    <row r="283" spans="1:65" s="2" customFormat="1" ht="24.2" customHeight="1">
      <c r="A283" s="35"/>
      <c r="B283" s="36"/>
      <c r="C283" s="193" t="s">
        <v>477</v>
      </c>
      <c r="D283" s="193" t="s">
        <v>162</v>
      </c>
      <c r="E283" s="194" t="s">
        <v>478</v>
      </c>
      <c r="F283" s="195" t="s">
        <v>479</v>
      </c>
      <c r="G283" s="196" t="s">
        <v>269</v>
      </c>
      <c r="H283" s="197">
        <v>377.48</v>
      </c>
      <c r="I283" s="198"/>
      <c r="J283" s="199">
        <f>ROUND(I283*H283,2)</f>
        <v>0</v>
      </c>
      <c r="K283" s="200"/>
      <c r="L283" s="40"/>
      <c r="M283" s="201" t="s">
        <v>1</v>
      </c>
      <c r="N283" s="202" t="s">
        <v>43</v>
      </c>
      <c r="O283" s="72"/>
      <c r="P283" s="203">
        <f>O283*H283</f>
        <v>0</v>
      </c>
      <c r="Q283" s="203">
        <v>0</v>
      </c>
      <c r="R283" s="203">
        <f>Q283*H283</f>
        <v>0</v>
      </c>
      <c r="S283" s="203">
        <v>0</v>
      </c>
      <c r="T283" s="204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05" t="s">
        <v>238</v>
      </c>
      <c r="AT283" s="205" t="s">
        <v>162</v>
      </c>
      <c r="AU283" s="205" t="s">
        <v>88</v>
      </c>
      <c r="AY283" s="18" t="s">
        <v>159</v>
      </c>
      <c r="BE283" s="206">
        <f>IF(N283="základní",J283,0)</f>
        <v>0</v>
      </c>
      <c r="BF283" s="206">
        <f>IF(N283="snížená",J283,0)</f>
        <v>0</v>
      </c>
      <c r="BG283" s="206">
        <f>IF(N283="zákl. přenesená",J283,0)</f>
        <v>0</v>
      </c>
      <c r="BH283" s="206">
        <f>IF(N283="sníž. přenesená",J283,0)</f>
        <v>0</v>
      </c>
      <c r="BI283" s="206">
        <f>IF(N283="nulová",J283,0)</f>
        <v>0</v>
      </c>
      <c r="BJ283" s="18" t="s">
        <v>86</v>
      </c>
      <c r="BK283" s="206">
        <f>ROUND(I283*H283,2)</f>
        <v>0</v>
      </c>
      <c r="BL283" s="18" t="s">
        <v>238</v>
      </c>
      <c r="BM283" s="205" t="s">
        <v>480</v>
      </c>
    </row>
    <row r="284" spans="1:65" s="2" customFormat="1" ht="37.9" customHeight="1">
      <c r="A284" s="35"/>
      <c r="B284" s="36"/>
      <c r="C284" s="193" t="s">
        <v>481</v>
      </c>
      <c r="D284" s="193" t="s">
        <v>162</v>
      </c>
      <c r="E284" s="194" t="s">
        <v>482</v>
      </c>
      <c r="F284" s="195" t="s">
        <v>483</v>
      </c>
      <c r="G284" s="196" t="s">
        <v>269</v>
      </c>
      <c r="H284" s="197">
        <v>377.48</v>
      </c>
      <c r="I284" s="198"/>
      <c r="J284" s="199">
        <f>ROUND(I284*H284,2)</f>
        <v>0</v>
      </c>
      <c r="K284" s="200"/>
      <c r="L284" s="40"/>
      <c r="M284" s="201" t="s">
        <v>1</v>
      </c>
      <c r="N284" s="202" t="s">
        <v>43</v>
      </c>
      <c r="O284" s="72"/>
      <c r="P284" s="203">
        <f>O284*H284</f>
        <v>0</v>
      </c>
      <c r="Q284" s="203">
        <v>0</v>
      </c>
      <c r="R284" s="203">
        <f>Q284*H284</f>
        <v>0</v>
      </c>
      <c r="S284" s="203">
        <v>0</v>
      </c>
      <c r="T284" s="204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05" t="s">
        <v>238</v>
      </c>
      <c r="AT284" s="205" t="s">
        <v>162</v>
      </c>
      <c r="AU284" s="205" t="s">
        <v>88</v>
      </c>
      <c r="AY284" s="18" t="s">
        <v>159</v>
      </c>
      <c r="BE284" s="206">
        <f>IF(N284="základní",J284,0)</f>
        <v>0</v>
      </c>
      <c r="BF284" s="206">
        <f>IF(N284="snížená",J284,0)</f>
        <v>0</v>
      </c>
      <c r="BG284" s="206">
        <f>IF(N284="zákl. přenesená",J284,0)</f>
        <v>0</v>
      </c>
      <c r="BH284" s="206">
        <f>IF(N284="sníž. přenesená",J284,0)</f>
        <v>0</v>
      </c>
      <c r="BI284" s="206">
        <f>IF(N284="nulová",J284,0)</f>
        <v>0</v>
      </c>
      <c r="BJ284" s="18" t="s">
        <v>86</v>
      </c>
      <c r="BK284" s="206">
        <f>ROUND(I284*H284,2)</f>
        <v>0</v>
      </c>
      <c r="BL284" s="18" t="s">
        <v>238</v>
      </c>
      <c r="BM284" s="205" t="s">
        <v>484</v>
      </c>
    </row>
    <row r="285" spans="1:65" s="2" customFormat="1" ht="24.2" customHeight="1">
      <c r="A285" s="35"/>
      <c r="B285" s="36"/>
      <c r="C285" s="193" t="s">
        <v>485</v>
      </c>
      <c r="D285" s="193" t="s">
        <v>162</v>
      </c>
      <c r="E285" s="194" t="s">
        <v>486</v>
      </c>
      <c r="F285" s="195" t="s">
        <v>487</v>
      </c>
      <c r="G285" s="196" t="s">
        <v>269</v>
      </c>
      <c r="H285" s="197">
        <v>377.48</v>
      </c>
      <c r="I285" s="198"/>
      <c r="J285" s="199">
        <f>ROUND(I285*H285,2)</f>
        <v>0</v>
      </c>
      <c r="K285" s="200"/>
      <c r="L285" s="40"/>
      <c r="M285" s="201" t="s">
        <v>1</v>
      </c>
      <c r="N285" s="202" t="s">
        <v>43</v>
      </c>
      <c r="O285" s="72"/>
      <c r="P285" s="203">
        <f>O285*H285</f>
        <v>0</v>
      </c>
      <c r="Q285" s="203">
        <v>0</v>
      </c>
      <c r="R285" s="203">
        <f>Q285*H285</f>
        <v>0</v>
      </c>
      <c r="S285" s="203">
        <v>0</v>
      </c>
      <c r="T285" s="204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05" t="s">
        <v>238</v>
      </c>
      <c r="AT285" s="205" t="s">
        <v>162</v>
      </c>
      <c r="AU285" s="205" t="s">
        <v>88</v>
      </c>
      <c r="AY285" s="18" t="s">
        <v>159</v>
      </c>
      <c r="BE285" s="206">
        <f>IF(N285="základní",J285,0)</f>
        <v>0</v>
      </c>
      <c r="BF285" s="206">
        <f>IF(N285="snížená",J285,0)</f>
        <v>0</v>
      </c>
      <c r="BG285" s="206">
        <f>IF(N285="zákl. přenesená",J285,0)</f>
        <v>0</v>
      </c>
      <c r="BH285" s="206">
        <f>IF(N285="sníž. přenesená",J285,0)</f>
        <v>0</v>
      </c>
      <c r="BI285" s="206">
        <f>IF(N285="nulová",J285,0)</f>
        <v>0</v>
      </c>
      <c r="BJ285" s="18" t="s">
        <v>86</v>
      </c>
      <c r="BK285" s="206">
        <f>ROUND(I285*H285,2)</f>
        <v>0</v>
      </c>
      <c r="BL285" s="18" t="s">
        <v>238</v>
      </c>
      <c r="BM285" s="205" t="s">
        <v>488</v>
      </c>
    </row>
    <row r="286" spans="1:65" s="2" customFormat="1" ht="33" customHeight="1">
      <c r="A286" s="35"/>
      <c r="B286" s="36"/>
      <c r="C286" s="193" t="s">
        <v>489</v>
      </c>
      <c r="D286" s="193" t="s">
        <v>162</v>
      </c>
      <c r="E286" s="194" t="s">
        <v>490</v>
      </c>
      <c r="F286" s="195" t="s">
        <v>491</v>
      </c>
      <c r="G286" s="196" t="s">
        <v>269</v>
      </c>
      <c r="H286" s="197">
        <v>263.68</v>
      </c>
      <c r="I286" s="198"/>
      <c r="J286" s="199">
        <f>ROUND(I286*H286,2)</f>
        <v>0</v>
      </c>
      <c r="K286" s="200"/>
      <c r="L286" s="40"/>
      <c r="M286" s="201" t="s">
        <v>1</v>
      </c>
      <c r="N286" s="202" t="s">
        <v>43</v>
      </c>
      <c r="O286" s="72"/>
      <c r="P286" s="203">
        <f>O286*H286</f>
        <v>0</v>
      </c>
      <c r="Q286" s="203">
        <v>0</v>
      </c>
      <c r="R286" s="203">
        <f>Q286*H286</f>
        <v>0</v>
      </c>
      <c r="S286" s="203">
        <v>0</v>
      </c>
      <c r="T286" s="204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05" t="s">
        <v>238</v>
      </c>
      <c r="AT286" s="205" t="s">
        <v>162</v>
      </c>
      <c r="AU286" s="205" t="s">
        <v>88</v>
      </c>
      <c r="AY286" s="18" t="s">
        <v>159</v>
      </c>
      <c r="BE286" s="206">
        <f>IF(N286="základní",J286,0)</f>
        <v>0</v>
      </c>
      <c r="BF286" s="206">
        <f>IF(N286="snížená",J286,0)</f>
        <v>0</v>
      </c>
      <c r="BG286" s="206">
        <f>IF(N286="zákl. přenesená",J286,0)</f>
        <v>0</v>
      </c>
      <c r="BH286" s="206">
        <f>IF(N286="sníž. přenesená",J286,0)</f>
        <v>0</v>
      </c>
      <c r="BI286" s="206">
        <f>IF(N286="nulová",J286,0)</f>
        <v>0</v>
      </c>
      <c r="BJ286" s="18" t="s">
        <v>86</v>
      </c>
      <c r="BK286" s="206">
        <f>ROUND(I286*H286,2)</f>
        <v>0</v>
      </c>
      <c r="BL286" s="18" t="s">
        <v>238</v>
      </c>
      <c r="BM286" s="205" t="s">
        <v>492</v>
      </c>
    </row>
    <row r="287" spans="1:65" s="13" customFormat="1" ht="11.25">
      <c r="B287" s="207"/>
      <c r="C287" s="208"/>
      <c r="D287" s="209" t="s">
        <v>182</v>
      </c>
      <c r="E287" s="210" t="s">
        <v>1</v>
      </c>
      <c r="F287" s="211" t="s">
        <v>271</v>
      </c>
      <c r="G287" s="208"/>
      <c r="H287" s="212">
        <v>377.48</v>
      </c>
      <c r="I287" s="213"/>
      <c r="J287" s="208"/>
      <c r="K287" s="208"/>
      <c r="L287" s="214"/>
      <c r="M287" s="215"/>
      <c r="N287" s="216"/>
      <c r="O287" s="216"/>
      <c r="P287" s="216"/>
      <c r="Q287" s="216"/>
      <c r="R287" s="216"/>
      <c r="S287" s="216"/>
      <c r="T287" s="217"/>
      <c r="AT287" s="218" t="s">
        <v>182</v>
      </c>
      <c r="AU287" s="218" t="s">
        <v>88</v>
      </c>
      <c r="AV287" s="13" t="s">
        <v>88</v>
      </c>
      <c r="AW287" s="13" t="s">
        <v>34</v>
      </c>
      <c r="AX287" s="13" t="s">
        <v>78</v>
      </c>
      <c r="AY287" s="218" t="s">
        <v>159</v>
      </c>
    </row>
    <row r="288" spans="1:65" s="13" customFormat="1" ht="11.25">
      <c r="B288" s="207"/>
      <c r="C288" s="208"/>
      <c r="D288" s="209" t="s">
        <v>182</v>
      </c>
      <c r="E288" s="210" t="s">
        <v>1</v>
      </c>
      <c r="F288" s="211" t="s">
        <v>272</v>
      </c>
      <c r="G288" s="208"/>
      <c r="H288" s="212">
        <v>-113.8</v>
      </c>
      <c r="I288" s="213"/>
      <c r="J288" s="208"/>
      <c r="K288" s="208"/>
      <c r="L288" s="214"/>
      <c r="M288" s="215"/>
      <c r="N288" s="216"/>
      <c r="O288" s="216"/>
      <c r="P288" s="216"/>
      <c r="Q288" s="216"/>
      <c r="R288" s="216"/>
      <c r="S288" s="216"/>
      <c r="T288" s="217"/>
      <c r="AT288" s="218" t="s">
        <v>182</v>
      </c>
      <c r="AU288" s="218" t="s">
        <v>88</v>
      </c>
      <c r="AV288" s="13" t="s">
        <v>88</v>
      </c>
      <c r="AW288" s="13" t="s">
        <v>34</v>
      </c>
      <c r="AX288" s="13" t="s">
        <v>78</v>
      </c>
      <c r="AY288" s="218" t="s">
        <v>159</v>
      </c>
    </row>
    <row r="289" spans="1:65" s="14" customFormat="1" ht="11.25">
      <c r="B289" s="219"/>
      <c r="C289" s="220"/>
      <c r="D289" s="209" t="s">
        <v>182</v>
      </c>
      <c r="E289" s="221" t="s">
        <v>1</v>
      </c>
      <c r="F289" s="222" t="s">
        <v>184</v>
      </c>
      <c r="G289" s="220"/>
      <c r="H289" s="223">
        <v>263.68</v>
      </c>
      <c r="I289" s="224"/>
      <c r="J289" s="220"/>
      <c r="K289" s="220"/>
      <c r="L289" s="225"/>
      <c r="M289" s="226"/>
      <c r="N289" s="227"/>
      <c r="O289" s="227"/>
      <c r="P289" s="227"/>
      <c r="Q289" s="227"/>
      <c r="R289" s="227"/>
      <c r="S289" s="227"/>
      <c r="T289" s="228"/>
      <c r="AT289" s="229" t="s">
        <v>182</v>
      </c>
      <c r="AU289" s="229" t="s">
        <v>88</v>
      </c>
      <c r="AV289" s="14" t="s">
        <v>166</v>
      </c>
      <c r="AW289" s="14" t="s">
        <v>34</v>
      </c>
      <c r="AX289" s="14" t="s">
        <v>86</v>
      </c>
      <c r="AY289" s="229" t="s">
        <v>159</v>
      </c>
    </row>
    <row r="290" spans="1:65" s="2" customFormat="1" ht="24.2" customHeight="1">
      <c r="A290" s="35"/>
      <c r="B290" s="36"/>
      <c r="C290" s="193" t="s">
        <v>493</v>
      </c>
      <c r="D290" s="193" t="s">
        <v>162</v>
      </c>
      <c r="E290" s="194" t="s">
        <v>494</v>
      </c>
      <c r="F290" s="195" t="s">
        <v>495</v>
      </c>
      <c r="G290" s="196" t="s">
        <v>269</v>
      </c>
      <c r="H290" s="197">
        <v>113.8</v>
      </c>
      <c r="I290" s="198"/>
      <c r="J290" s="199">
        <f>ROUND(I290*H290,2)</f>
        <v>0</v>
      </c>
      <c r="K290" s="200"/>
      <c r="L290" s="40"/>
      <c r="M290" s="201" t="s">
        <v>1</v>
      </c>
      <c r="N290" s="202" t="s">
        <v>43</v>
      </c>
      <c r="O290" s="72"/>
      <c r="P290" s="203">
        <f>O290*H290</f>
        <v>0</v>
      </c>
      <c r="Q290" s="203">
        <v>2.5000000000000001E-4</v>
      </c>
      <c r="R290" s="203">
        <f>Q290*H290</f>
        <v>2.845E-2</v>
      </c>
      <c r="S290" s="203">
        <v>0</v>
      </c>
      <c r="T290" s="204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05" t="s">
        <v>238</v>
      </c>
      <c r="AT290" s="205" t="s">
        <v>162</v>
      </c>
      <c r="AU290" s="205" t="s">
        <v>88</v>
      </c>
      <c r="AY290" s="18" t="s">
        <v>159</v>
      </c>
      <c r="BE290" s="206">
        <f>IF(N290="základní",J290,0)</f>
        <v>0</v>
      </c>
      <c r="BF290" s="206">
        <f>IF(N290="snížená",J290,0)</f>
        <v>0</v>
      </c>
      <c r="BG290" s="206">
        <f>IF(N290="zákl. přenesená",J290,0)</f>
        <v>0</v>
      </c>
      <c r="BH290" s="206">
        <f>IF(N290="sníž. přenesená",J290,0)</f>
        <v>0</v>
      </c>
      <c r="BI290" s="206">
        <f>IF(N290="nulová",J290,0)</f>
        <v>0</v>
      </c>
      <c r="BJ290" s="18" t="s">
        <v>86</v>
      </c>
      <c r="BK290" s="206">
        <f>ROUND(I290*H290,2)</f>
        <v>0</v>
      </c>
      <c r="BL290" s="18" t="s">
        <v>238</v>
      </c>
      <c r="BM290" s="205" t="s">
        <v>496</v>
      </c>
    </row>
    <row r="291" spans="1:65" s="12" customFormat="1" ht="25.9" customHeight="1">
      <c r="B291" s="177"/>
      <c r="C291" s="178"/>
      <c r="D291" s="179" t="s">
        <v>77</v>
      </c>
      <c r="E291" s="180" t="s">
        <v>497</v>
      </c>
      <c r="F291" s="180" t="s">
        <v>498</v>
      </c>
      <c r="G291" s="178"/>
      <c r="H291" s="178"/>
      <c r="I291" s="181"/>
      <c r="J291" s="182">
        <f>BK291</f>
        <v>0</v>
      </c>
      <c r="K291" s="178"/>
      <c r="L291" s="183"/>
      <c r="M291" s="184"/>
      <c r="N291" s="185"/>
      <c r="O291" s="185"/>
      <c r="P291" s="186">
        <f>SUM(P292:P293)</f>
        <v>0</v>
      </c>
      <c r="Q291" s="185"/>
      <c r="R291" s="186">
        <f>SUM(R292:R293)</f>
        <v>0</v>
      </c>
      <c r="S291" s="185"/>
      <c r="T291" s="187">
        <f>SUM(T292:T293)</f>
        <v>0</v>
      </c>
      <c r="AR291" s="188" t="s">
        <v>166</v>
      </c>
      <c r="AT291" s="189" t="s">
        <v>77</v>
      </c>
      <c r="AU291" s="189" t="s">
        <v>78</v>
      </c>
      <c r="AY291" s="188" t="s">
        <v>159</v>
      </c>
      <c r="BK291" s="190">
        <f>SUM(BK292:BK293)</f>
        <v>0</v>
      </c>
    </row>
    <row r="292" spans="1:65" s="2" customFormat="1" ht="16.5" customHeight="1">
      <c r="A292" s="35"/>
      <c r="B292" s="36"/>
      <c r="C292" s="193" t="s">
        <v>499</v>
      </c>
      <c r="D292" s="193" t="s">
        <v>162</v>
      </c>
      <c r="E292" s="194" t="s">
        <v>500</v>
      </c>
      <c r="F292" s="195" t="s">
        <v>498</v>
      </c>
      <c r="G292" s="196" t="s">
        <v>1</v>
      </c>
      <c r="H292" s="197">
        <v>0</v>
      </c>
      <c r="I292" s="198"/>
      <c r="J292" s="199">
        <f>ROUND(I292*H292,2)</f>
        <v>0</v>
      </c>
      <c r="K292" s="200"/>
      <c r="L292" s="40"/>
      <c r="M292" s="201" t="s">
        <v>1</v>
      </c>
      <c r="N292" s="202" t="s">
        <v>43</v>
      </c>
      <c r="O292" s="72"/>
      <c r="P292" s="203">
        <f>O292*H292</f>
        <v>0</v>
      </c>
      <c r="Q292" s="203">
        <v>0</v>
      </c>
      <c r="R292" s="203">
        <f>Q292*H292</f>
        <v>0</v>
      </c>
      <c r="S292" s="203">
        <v>0</v>
      </c>
      <c r="T292" s="204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05" t="s">
        <v>501</v>
      </c>
      <c r="AT292" s="205" t="s">
        <v>162</v>
      </c>
      <c r="AU292" s="205" t="s">
        <v>86</v>
      </c>
      <c r="AY292" s="18" t="s">
        <v>159</v>
      </c>
      <c r="BE292" s="206">
        <f>IF(N292="základní",J292,0)</f>
        <v>0</v>
      </c>
      <c r="BF292" s="206">
        <f>IF(N292="snížená",J292,0)</f>
        <v>0</v>
      </c>
      <c r="BG292" s="206">
        <f>IF(N292="zákl. přenesená",J292,0)</f>
        <v>0</v>
      </c>
      <c r="BH292" s="206">
        <f>IF(N292="sníž. přenesená",J292,0)</f>
        <v>0</v>
      </c>
      <c r="BI292" s="206">
        <f>IF(N292="nulová",J292,0)</f>
        <v>0</v>
      </c>
      <c r="BJ292" s="18" t="s">
        <v>86</v>
      </c>
      <c r="BK292" s="206">
        <f>ROUND(I292*H292,2)</f>
        <v>0</v>
      </c>
      <c r="BL292" s="18" t="s">
        <v>501</v>
      </c>
      <c r="BM292" s="205" t="s">
        <v>502</v>
      </c>
    </row>
    <row r="293" spans="1:65" s="2" customFormat="1" ht="117">
      <c r="A293" s="35"/>
      <c r="B293" s="36"/>
      <c r="C293" s="37"/>
      <c r="D293" s="209" t="s">
        <v>204</v>
      </c>
      <c r="E293" s="37"/>
      <c r="F293" s="230" t="s">
        <v>503</v>
      </c>
      <c r="G293" s="37"/>
      <c r="H293" s="37"/>
      <c r="I293" s="231"/>
      <c r="J293" s="37"/>
      <c r="K293" s="37"/>
      <c r="L293" s="40"/>
      <c r="M293" s="256"/>
      <c r="N293" s="257"/>
      <c r="O293" s="258"/>
      <c r="P293" s="258"/>
      <c r="Q293" s="258"/>
      <c r="R293" s="258"/>
      <c r="S293" s="258"/>
      <c r="T293" s="259"/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T293" s="18" t="s">
        <v>204</v>
      </c>
      <c r="AU293" s="18" t="s">
        <v>86</v>
      </c>
    </row>
    <row r="294" spans="1:65" s="2" customFormat="1" ht="6.95" customHeight="1">
      <c r="A294" s="35"/>
      <c r="B294" s="55"/>
      <c r="C294" s="56"/>
      <c r="D294" s="56"/>
      <c r="E294" s="56"/>
      <c r="F294" s="56"/>
      <c r="G294" s="56"/>
      <c r="H294" s="56"/>
      <c r="I294" s="56"/>
      <c r="J294" s="56"/>
      <c r="K294" s="56"/>
      <c r="L294" s="40"/>
      <c r="M294" s="35"/>
      <c r="O294" s="35"/>
      <c r="P294" s="35"/>
      <c r="Q294" s="35"/>
      <c r="R294" s="35"/>
      <c r="S294" s="35"/>
      <c r="T294" s="35"/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</row>
  </sheetData>
  <sheetProtection algorithmName="SHA-512" hashValue="qebm5A2YlhNLqX/wALH/3vKuCHsj9GJMDWammM56af10n42xxjFZkHwpbJlmjr1ONqdoRmcwKJmuropBCiSEBg==" saltValue="dLbXmDV0XgkGH1DdmXEW3IZ2tkkwR/dWMYW+ipP2IG3XvIZBRWb9LEikR64WMVMPSHB794wYeMbbGMrc5pVOxw==" spinCount="100000" sheet="1" objects="1" scenarios="1" formatColumns="0" formatRows="0" autoFilter="0"/>
  <autoFilter ref="C128:K293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8" fitToHeight="100" orientation="portrait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56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8" t="s">
        <v>91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1"/>
      <c r="AT3" s="18" t="s">
        <v>88</v>
      </c>
    </row>
    <row r="4" spans="1:46" s="1" customFormat="1" ht="24.95" customHeight="1">
      <c r="B4" s="21"/>
      <c r="D4" s="118" t="s">
        <v>123</v>
      </c>
      <c r="L4" s="21"/>
      <c r="M4" s="119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20" t="s">
        <v>16</v>
      </c>
      <c r="L6" s="21"/>
    </row>
    <row r="7" spans="1:46" s="1" customFormat="1" ht="16.5" customHeight="1">
      <c r="B7" s="21"/>
      <c r="E7" s="320" t="str">
        <f>'Rekapitulace stavby'!K6</f>
        <v>Praha Zbraslav ON - oprava</v>
      </c>
      <c r="F7" s="321"/>
      <c r="G7" s="321"/>
      <c r="H7" s="321"/>
      <c r="L7" s="21"/>
    </row>
    <row r="8" spans="1:46" s="2" customFormat="1" ht="12" customHeight="1">
      <c r="A8" s="35"/>
      <c r="B8" s="40"/>
      <c r="C8" s="35"/>
      <c r="D8" s="120" t="s">
        <v>124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22" t="s">
        <v>504</v>
      </c>
      <c r="F9" s="323"/>
      <c r="G9" s="323"/>
      <c r="H9" s="323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20" t="s">
        <v>18</v>
      </c>
      <c r="E11" s="35"/>
      <c r="F11" s="111" t="s">
        <v>1</v>
      </c>
      <c r="G11" s="35"/>
      <c r="H11" s="35"/>
      <c r="I11" s="120" t="s">
        <v>19</v>
      </c>
      <c r="J11" s="111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20" t="s">
        <v>20</v>
      </c>
      <c r="E12" s="35"/>
      <c r="F12" s="111" t="s">
        <v>21</v>
      </c>
      <c r="G12" s="35"/>
      <c r="H12" s="35"/>
      <c r="I12" s="120" t="s">
        <v>22</v>
      </c>
      <c r="J12" s="121" t="str">
        <f>'Rekapitulace stavby'!AN8</f>
        <v>11. 1. 2023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20" t="s">
        <v>24</v>
      </c>
      <c r="E14" s="35"/>
      <c r="F14" s="35"/>
      <c r="G14" s="35"/>
      <c r="H14" s="35"/>
      <c r="I14" s="120" t="s">
        <v>25</v>
      </c>
      <c r="J14" s="111" t="s">
        <v>26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1" t="s">
        <v>27</v>
      </c>
      <c r="F15" s="35"/>
      <c r="G15" s="35"/>
      <c r="H15" s="35"/>
      <c r="I15" s="120" t="s">
        <v>28</v>
      </c>
      <c r="J15" s="111" t="s">
        <v>29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20" t="s">
        <v>30</v>
      </c>
      <c r="E17" s="35"/>
      <c r="F17" s="35"/>
      <c r="G17" s="35"/>
      <c r="H17" s="35"/>
      <c r="I17" s="120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24" t="str">
        <f>'Rekapitulace stavby'!E14</f>
        <v>Vyplň údaj</v>
      </c>
      <c r="F18" s="325"/>
      <c r="G18" s="325"/>
      <c r="H18" s="325"/>
      <c r="I18" s="120" t="s">
        <v>28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20" t="s">
        <v>32</v>
      </c>
      <c r="E20" s="35"/>
      <c r="F20" s="35"/>
      <c r="G20" s="35"/>
      <c r="H20" s="35"/>
      <c r="I20" s="120" t="s">
        <v>25</v>
      </c>
      <c r="J20" s="111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1" t="s">
        <v>33</v>
      </c>
      <c r="F21" s="35"/>
      <c r="G21" s="35"/>
      <c r="H21" s="35"/>
      <c r="I21" s="120" t="s">
        <v>28</v>
      </c>
      <c r="J21" s="111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20" t="s">
        <v>35</v>
      </c>
      <c r="E23" s="35"/>
      <c r="F23" s="35"/>
      <c r="G23" s="35"/>
      <c r="H23" s="35"/>
      <c r="I23" s="120" t="s">
        <v>25</v>
      </c>
      <c r="J23" s="111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1" t="s">
        <v>36</v>
      </c>
      <c r="F24" s="35"/>
      <c r="G24" s="35"/>
      <c r="H24" s="35"/>
      <c r="I24" s="120" t="s">
        <v>28</v>
      </c>
      <c r="J24" s="111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20" t="s">
        <v>37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2"/>
      <c r="B27" s="123"/>
      <c r="C27" s="122"/>
      <c r="D27" s="122"/>
      <c r="E27" s="326" t="s">
        <v>1</v>
      </c>
      <c r="F27" s="326"/>
      <c r="G27" s="326"/>
      <c r="H27" s="32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5"/>
      <c r="E29" s="125"/>
      <c r="F29" s="125"/>
      <c r="G29" s="125"/>
      <c r="H29" s="125"/>
      <c r="I29" s="125"/>
      <c r="J29" s="125"/>
      <c r="K29" s="125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6" t="s">
        <v>38</v>
      </c>
      <c r="E30" s="35"/>
      <c r="F30" s="35"/>
      <c r="G30" s="35"/>
      <c r="H30" s="35"/>
      <c r="I30" s="35"/>
      <c r="J30" s="127">
        <f>ROUND(J132,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5"/>
      <c r="E31" s="125"/>
      <c r="F31" s="125"/>
      <c r="G31" s="125"/>
      <c r="H31" s="125"/>
      <c r="I31" s="125"/>
      <c r="J31" s="125"/>
      <c r="K31" s="125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8" t="s">
        <v>40</v>
      </c>
      <c r="G32" s="35"/>
      <c r="H32" s="35"/>
      <c r="I32" s="128" t="s">
        <v>39</v>
      </c>
      <c r="J32" s="128" t="s">
        <v>41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9" t="s">
        <v>42</v>
      </c>
      <c r="E33" s="120" t="s">
        <v>43</v>
      </c>
      <c r="F33" s="130">
        <f>ROUND((SUM(BE132:BE455)),  2)</f>
        <v>0</v>
      </c>
      <c r="G33" s="35"/>
      <c r="H33" s="35"/>
      <c r="I33" s="131">
        <v>0.21</v>
      </c>
      <c r="J33" s="130">
        <f>ROUND(((SUM(BE132:BE455))*I33),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20" t="s">
        <v>44</v>
      </c>
      <c r="F34" s="130">
        <f>ROUND((SUM(BF132:BF455)),  2)</f>
        <v>0</v>
      </c>
      <c r="G34" s="35"/>
      <c r="H34" s="35"/>
      <c r="I34" s="131">
        <v>0.15</v>
      </c>
      <c r="J34" s="130">
        <f>ROUND(((SUM(BF132:BF455))*I34),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20" t="s">
        <v>45</v>
      </c>
      <c r="F35" s="130">
        <f>ROUND((SUM(BG132:BG455)),  2)</f>
        <v>0</v>
      </c>
      <c r="G35" s="35"/>
      <c r="H35" s="35"/>
      <c r="I35" s="131">
        <v>0.21</v>
      </c>
      <c r="J35" s="130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20" t="s">
        <v>46</v>
      </c>
      <c r="F36" s="130">
        <f>ROUND((SUM(BH132:BH455)),  2)</f>
        <v>0</v>
      </c>
      <c r="G36" s="35"/>
      <c r="H36" s="35"/>
      <c r="I36" s="131">
        <v>0.15</v>
      </c>
      <c r="J36" s="130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0" t="s">
        <v>47</v>
      </c>
      <c r="F37" s="130">
        <f>ROUND((SUM(BI132:BI455)),  2)</f>
        <v>0</v>
      </c>
      <c r="G37" s="35"/>
      <c r="H37" s="35"/>
      <c r="I37" s="131">
        <v>0</v>
      </c>
      <c r="J37" s="130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2"/>
      <c r="D39" s="133" t="s">
        <v>48</v>
      </c>
      <c r="E39" s="134"/>
      <c r="F39" s="134"/>
      <c r="G39" s="135" t="s">
        <v>49</v>
      </c>
      <c r="H39" s="136" t="s">
        <v>50</v>
      </c>
      <c r="I39" s="134"/>
      <c r="J39" s="137">
        <f>SUM(J30:J37)</f>
        <v>0</v>
      </c>
      <c r="K39" s="138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9" t="s">
        <v>51</v>
      </c>
      <c r="E50" s="140"/>
      <c r="F50" s="140"/>
      <c r="G50" s="139" t="s">
        <v>52</v>
      </c>
      <c r="H50" s="140"/>
      <c r="I50" s="140"/>
      <c r="J50" s="140"/>
      <c r="K50" s="140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>
      <c r="A61" s="35"/>
      <c r="B61" s="40"/>
      <c r="C61" s="35"/>
      <c r="D61" s="141" t="s">
        <v>53</v>
      </c>
      <c r="E61" s="142"/>
      <c r="F61" s="143" t="s">
        <v>54</v>
      </c>
      <c r="G61" s="141" t="s">
        <v>53</v>
      </c>
      <c r="H61" s="142"/>
      <c r="I61" s="142"/>
      <c r="J61" s="144" t="s">
        <v>54</v>
      </c>
      <c r="K61" s="142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>
      <c r="A65" s="35"/>
      <c r="B65" s="40"/>
      <c r="C65" s="35"/>
      <c r="D65" s="139" t="s">
        <v>55</v>
      </c>
      <c r="E65" s="145"/>
      <c r="F65" s="145"/>
      <c r="G65" s="139" t="s">
        <v>56</v>
      </c>
      <c r="H65" s="145"/>
      <c r="I65" s="145"/>
      <c r="J65" s="145"/>
      <c r="K65" s="14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>
      <c r="A76" s="35"/>
      <c r="B76" s="40"/>
      <c r="C76" s="35"/>
      <c r="D76" s="141" t="s">
        <v>53</v>
      </c>
      <c r="E76" s="142"/>
      <c r="F76" s="143" t="s">
        <v>54</v>
      </c>
      <c r="G76" s="141" t="s">
        <v>53</v>
      </c>
      <c r="H76" s="142"/>
      <c r="I76" s="142"/>
      <c r="J76" s="144" t="s">
        <v>54</v>
      </c>
      <c r="K76" s="142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126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7" t="str">
        <f>E7</f>
        <v>Praha Zbraslav ON - oprava</v>
      </c>
      <c r="F85" s="328"/>
      <c r="G85" s="328"/>
      <c r="H85" s="328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124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80" t="str">
        <f>E9</f>
        <v>SO.02 - Oprava vnějšího pláště budovy</v>
      </c>
      <c r="F87" s="329"/>
      <c r="G87" s="329"/>
      <c r="H87" s="329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>Praha Zbraslav</v>
      </c>
      <c r="G89" s="37"/>
      <c r="H89" s="37"/>
      <c r="I89" s="30" t="s">
        <v>22</v>
      </c>
      <c r="J89" s="67" t="str">
        <f>IF(J12="","",J12)</f>
        <v>11. 1. 2023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>Správa železnic, státní organizace</v>
      </c>
      <c r="G91" s="37"/>
      <c r="H91" s="37"/>
      <c r="I91" s="30" t="s">
        <v>32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30</v>
      </c>
      <c r="D92" s="37"/>
      <c r="E92" s="37"/>
      <c r="F92" s="28" t="str">
        <f>IF(E18="","",E18)</f>
        <v>Vyplň údaj</v>
      </c>
      <c r="G92" s="37"/>
      <c r="H92" s="37"/>
      <c r="I92" s="30" t="s">
        <v>35</v>
      </c>
      <c r="J92" s="33" t="str">
        <f>E24</f>
        <v>L. Malý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0" t="s">
        <v>127</v>
      </c>
      <c r="D94" s="151"/>
      <c r="E94" s="151"/>
      <c r="F94" s="151"/>
      <c r="G94" s="151"/>
      <c r="H94" s="151"/>
      <c r="I94" s="151"/>
      <c r="J94" s="152" t="s">
        <v>128</v>
      </c>
      <c r="K94" s="151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53" t="s">
        <v>129</v>
      </c>
      <c r="D96" s="37"/>
      <c r="E96" s="37"/>
      <c r="F96" s="37"/>
      <c r="G96" s="37"/>
      <c r="H96" s="37"/>
      <c r="I96" s="37"/>
      <c r="J96" s="85">
        <f>J132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130</v>
      </c>
    </row>
    <row r="97" spans="2:12" s="9" customFormat="1" ht="24.95" customHeight="1">
      <c r="B97" s="154"/>
      <c r="C97" s="155"/>
      <c r="D97" s="156" t="s">
        <v>131</v>
      </c>
      <c r="E97" s="157"/>
      <c r="F97" s="157"/>
      <c r="G97" s="157"/>
      <c r="H97" s="157"/>
      <c r="I97" s="157"/>
      <c r="J97" s="158">
        <f>J133</f>
        <v>0</v>
      </c>
      <c r="K97" s="155"/>
      <c r="L97" s="159"/>
    </row>
    <row r="98" spans="2:12" s="10" customFormat="1" ht="19.899999999999999" customHeight="1">
      <c r="B98" s="160"/>
      <c r="C98" s="105"/>
      <c r="D98" s="161" t="s">
        <v>132</v>
      </c>
      <c r="E98" s="162"/>
      <c r="F98" s="162"/>
      <c r="G98" s="162"/>
      <c r="H98" s="162"/>
      <c r="I98" s="162"/>
      <c r="J98" s="163">
        <f>J134</f>
        <v>0</v>
      </c>
      <c r="K98" s="105"/>
      <c r="L98" s="164"/>
    </row>
    <row r="99" spans="2:12" s="10" customFormat="1" ht="19.899999999999999" customHeight="1">
      <c r="B99" s="160"/>
      <c r="C99" s="105"/>
      <c r="D99" s="161" t="s">
        <v>505</v>
      </c>
      <c r="E99" s="162"/>
      <c r="F99" s="162"/>
      <c r="G99" s="162"/>
      <c r="H99" s="162"/>
      <c r="I99" s="162"/>
      <c r="J99" s="163">
        <f>J157</f>
        <v>0</v>
      </c>
      <c r="K99" s="105"/>
      <c r="L99" s="164"/>
    </row>
    <row r="100" spans="2:12" s="10" customFormat="1" ht="19.899999999999999" customHeight="1">
      <c r="B100" s="160"/>
      <c r="C100" s="105"/>
      <c r="D100" s="161" t="s">
        <v>506</v>
      </c>
      <c r="E100" s="162"/>
      <c r="F100" s="162"/>
      <c r="G100" s="162"/>
      <c r="H100" s="162"/>
      <c r="I100" s="162"/>
      <c r="J100" s="163">
        <f>J197</f>
        <v>0</v>
      </c>
      <c r="K100" s="105"/>
      <c r="L100" s="164"/>
    </row>
    <row r="101" spans="2:12" s="10" customFormat="1" ht="19.899999999999999" customHeight="1">
      <c r="B101" s="160"/>
      <c r="C101" s="105"/>
      <c r="D101" s="161" t="s">
        <v>507</v>
      </c>
      <c r="E101" s="162"/>
      <c r="F101" s="162"/>
      <c r="G101" s="162"/>
      <c r="H101" s="162"/>
      <c r="I101" s="162"/>
      <c r="J101" s="163">
        <f>J201</f>
        <v>0</v>
      </c>
      <c r="K101" s="105"/>
      <c r="L101" s="164"/>
    </row>
    <row r="102" spans="2:12" s="10" customFormat="1" ht="19.899999999999999" customHeight="1">
      <c r="B102" s="160"/>
      <c r="C102" s="105"/>
      <c r="D102" s="161" t="s">
        <v>134</v>
      </c>
      <c r="E102" s="162"/>
      <c r="F102" s="162"/>
      <c r="G102" s="162"/>
      <c r="H102" s="162"/>
      <c r="I102" s="162"/>
      <c r="J102" s="163">
        <f>J280</f>
        <v>0</v>
      </c>
      <c r="K102" s="105"/>
      <c r="L102" s="164"/>
    </row>
    <row r="103" spans="2:12" s="10" customFormat="1" ht="19.899999999999999" customHeight="1">
      <c r="B103" s="160"/>
      <c r="C103" s="105"/>
      <c r="D103" s="161" t="s">
        <v>135</v>
      </c>
      <c r="E103" s="162"/>
      <c r="F103" s="162"/>
      <c r="G103" s="162"/>
      <c r="H103" s="162"/>
      <c r="I103" s="162"/>
      <c r="J103" s="163">
        <f>J293</f>
        <v>0</v>
      </c>
      <c r="K103" s="105"/>
      <c r="L103" s="164"/>
    </row>
    <row r="104" spans="2:12" s="9" customFormat="1" ht="24.95" customHeight="1">
      <c r="B104" s="154"/>
      <c r="C104" s="155"/>
      <c r="D104" s="156" t="s">
        <v>136</v>
      </c>
      <c r="E104" s="157"/>
      <c r="F104" s="157"/>
      <c r="G104" s="157"/>
      <c r="H104" s="157"/>
      <c r="I104" s="157"/>
      <c r="J104" s="158">
        <f>J295</f>
        <v>0</v>
      </c>
      <c r="K104" s="155"/>
      <c r="L104" s="159"/>
    </row>
    <row r="105" spans="2:12" s="10" customFormat="1" ht="19.899999999999999" customHeight="1">
      <c r="B105" s="160"/>
      <c r="C105" s="105"/>
      <c r="D105" s="161" t="s">
        <v>508</v>
      </c>
      <c r="E105" s="162"/>
      <c r="F105" s="162"/>
      <c r="G105" s="162"/>
      <c r="H105" s="162"/>
      <c r="I105" s="162"/>
      <c r="J105" s="163">
        <f>J296</f>
        <v>0</v>
      </c>
      <c r="K105" s="105"/>
      <c r="L105" s="164"/>
    </row>
    <row r="106" spans="2:12" s="10" customFormat="1" ht="19.899999999999999" customHeight="1">
      <c r="B106" s="160"/>
      <c r="C106" s="105"/>
      <c r="D106" s="161" t="s">
        <v>138</v>
      </c>
      <c r="E106" s="162"/>
      <c r="F106" s="162"/>
      <c r="G106" s="162"/>
      <c r="H106" s="162"/>
      <c r="I106" s="162"/>
      <c r="J106" s="163">
        <f>J310</f>
        <v>0</v>
      </c>
      <c r="K106" s="105"/>
      <c r="L106" s="164"/>
    </row>
    <row r="107" spans="2:12" s="10" customFormat="1" ht="19.899999999999999" customHeight="1">
      <c r="B107" s="160"/>
      <c r="C107" s="105"/>
      <c r="D107" s="161" t="s">
        <v>139</v>
      </c>
      <c r="E107" s="162"/>
      <c r="F107" s="162"/>
      <c r="G107" s="162"/>
      <c r="H107" s="162"/>
      <c r="I107" s="162"/>
      <c r="J107" s="163">
        <f>J319</f>
        <v>0</v>
      </c>
      <c r="K107" s="105"/>
      <c r="L107" s="164"/>
    </row>
    <row r="108" spans="2:12" s="10" customFormat="1" ht="19.899999999999999" customHeight="1">
      <c r="B108" s="160"/>
      <c r="C108" s="105"/>
      <c r="D108" s="161" t="s">
        <v>509</v>
      </c>
      <c r="E108" s="162"/>
      <c r="F108" s="162"/>
      <c r="G108" s="162"/>
      <c r="H108" s="162"/>
      <c r="I108" s="162"/>
      <c r="J108" s="163">
        <f>J340</f>
        <v>0</v>
      </c>
      <c r="K108" s="105"/>
      <c r="L108" s="164"/>
    </row>
    <row r="109" spans="2:12" s="10" customFormat="1" ht="19.899999999999999" customHeight="1">
      <c r="B109" s="160"/>
      <c r="C109" s="105"/>
      <c r="D109" s="161" t="s">
        <v>141</v>
      </c>
      <c r="E109" s="162"/>
      <c r="F109" s="162"/>
      <c r="G109" s="162"/>
      <c r="H109" s="162"/>
      <c r="I109" s="162"/>
      <c r="J109" s="163">
        <f>J393</f>
        <v>0</v>
      </c>
      <c r="K109" s="105"/>
      <c r="L109" s="164"/>
    </row>
    <row r="110" spans="2:12" s="10" customFormat="1" ht="19.899999999999999" customHeight="1">
      <c r="B110" s="160"/>
      <c r="C110" s="105"/>
      <c r="D110" s="161" t="s">
        <v>510</v>
      </c>
      <c r="E110" s="162"/>
      <c r="F110" s="162"/>
      <c r="G110" s="162"/>
      <c r="H110" s="162"/>
      <c r="I110" s="162"/>
      <c r="J110" s="163">
        <f>J416</f>
        <v>0</v>
      </c>
      <c r="K110" s="105"/>
      <c r="L110" s="164"/>
    </row>
    <row r="111" spans="2:12" s="10" customFormat="1" ht="19.899999999999999" customHeight="1">
      <c r="B111" s="160"/>
      <c r="C111" s="105"/>
      <c r="D111" s="161" t="s">
        <v>511</v>
      </c>
      <c r="E111" s="162"/>
      <c r="F111" s="162"/>
      <c r="G111" s="162"/>
      <c r="H111" s="162"/>
      <c r="I111" s="162"/>
      <c r="J111" s="163">
        <f>J429</f>
        <v>0</v>
      </c>
      <c r="K111" s="105"/>
      <c r="L111" s="164"/>
    </row>
    <row r="112" spans="2:12" s="9" customFormat="1" ht="24.95" customHeight="1">
      <c r="B112" s="154"/>
      <c r="C112" s="155"/>
      <c r="D112" s="156" t="s">
        <v>512</v>
      </c>
      <c r="E112" s="157"/>
      <c r="F112" s="157"/>
      <c r="G112" s="157"/>
      <c r="H112" s="157"/>
      <c r="I112" s="157"/>
      <c r="J112" s="158">
        <f>J444</f>
        <v>0</v>
      </c>
      <c r="K112" s="155"/>
      <c r="L112" s="159"/>
    </row>
    <row r="113" spans="1:31" s="2" customFormat="1" ht="21.75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31" s="2" customFormat="1" ht="6.95" customHeight="1">
      <c r="A114" s="35"/>
      <c r="B114" s="55"/>
      <c r="C114" s="56"/>
      <c r="D114" s="56"/>
      <c r="E114" s="56"/>
      <c r="F114" s="56"/>
      <c r="G114" s="56"/>
      <c r="H114" s="56"/>
      <c r="I114" s="56"/>
      <c r="J114" s="56"/>
      <c r="K114" s="56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8" spans="1:31" s="2" customFormat="1" ht="6.95" customHeight="1">
      <c r="A118" s="35"/>
      <c r="B118" s="57"/>
      <c r="C118" s="58"/>
      <c r="D118" s="58"/>
      <c r="E118" s="58"/>
      <c r="F118" s="58"/>
      <c r="G118" s="58"/>
      <c r="H118" s="58"/>
      <c r="I118" s="58"/>
      <c r="J118" s="58"/>
      <c r="K118" s="58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31" s="2" customFormat="1" ht="24.95" customHeight="1">
      <c r="A119" s="35"/>
      <c r="B119" s="36"/>
      <c r="C119" s="24" t="s">
        <v>144</v>
      </c>
      <c r="D119" s="37"/>
      <c r="E119" s="37"/>
      <c r="F119" s="37"/>
      <c r="G119" s="37"/>
      <c r="H119" s="37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31" s="2" customFormat="1" ht="6.95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31" s="2" customFormat="1" ht="12" customHeight="1">
      <c r="A121" s="35"/>
      <c r="B121" s="36"/>
      <c r="C121" s="30" t="s">
        <v>16</v>
      </c>
      <c r="D121" s="37"/>
      <c r="E121" s="37"/>
      <c r="F121" s="37"/>
      <c r="G121" s="37"/>
      <c r="H121" s="37"/>
      <c r="I121" s="37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s="2" customFormat="1" ht="16.5" customHeight="1">
      <c r="A122" s="35"/>
      <c r="B122" s="36"/>
      <c r="C122" s="37"/>
      <c r="D122" s="37"/>
      <c r="E122" s="327" t="str">
        <f>E7</f>
        <v>Praha Zbraslav ON - oprava</v>
      </c>
      <c r="F122" s="328"/>
      <c r="G122" s="328"/>
      <c r="H122" s="328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12" customHeight="1">
      <c r="A123" s="35"/>
      <c r="B123" s="36"/>
      <c r="C123" s="30" t="s">
        <v>124</v>
      </c>
      <c r="D123" s="37"/>
      <c r="E123" s="37"/>
      <c r="F123" s="37"/>
      <c r="G123" s="37"/>
      <c r="H123" s="37"/>
      <c r="I123" s="37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16.5" customHeight="1">
      <c r="A124" s="35"/>
      <c r="B124" s="36"/>
      <c r="C124" s="37"/>
      <c r="D124" s="37"/>
      <c r="E124" s="280" t="str">
        <f>E9</f>
        <v>SO.02 - Oprava vnějšího pláště budovy</v>
      </c>
      <c r="F124" s="329"/>
      <c r="G124" s="329"/>
      <c r="H124" s="329"/>
      <c r="I124" s="37"/>
      <c r="J124" s="37"/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6.95" customHeigh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12" customHeight="1">
      <c r="A126" s="35"/>
      <c r="B126" s="36"/>
      <c r="C126" s="30" t="s">
        <v>20</v>
      </c>
      <c r="D126" s="37"/>
      <c r="E126" s="37"/>
      <c r="F126" s="28" t="str">
        <f>F12</f>
        <v>Praha Zbraslav</v>
      </c>
      <c r="G126" s="37"/>
      <c r="H126" s="37"/>
      <c r="I126" s="30" t="s">
        <v>22</v>
      </c>
      <c r="J126" s="67" t="str">
        <f>IF(J12="","",J12)</f>
        <v>11. 1. 2023</v>
      </c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6.95" customHeight="1">
      <c r="A127" s="35"/>
      <c r="B127" s="36"/>
      <c r="C127" s="37"/>
      <c r="D127" s="37"/>
      <c r="E127" s="37"/>
      <c r="F127" s="37"/>
      <c r="G127" s="37"/>
      <c r="H127" s="37"/>
      <c r="I127" s="37"/>
      <c r="J127" s="37"/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2" customFormat="1" ht="15.2" customHeight="1">
      <c r="A128" s="35"/>
      <c r="B128" s="36"/>
      <c r="C128" s="30" t="s">
        <v>24</v>
      </c>
      <c r="D128" s="37"/>
      <c r="E128" s="37"/>
      <c r="F128" s="28" t="str">
        <f>E15</f>
        <v>Správa železnic, státní organizace</v>
      </c>
      <c r="G128" s="37"/>
      <c r="H128" s="37"/>
      <c r="I128" s="30" t="s">
        <v>32</v>
      </c>
      <c r="J128" s="33" t="str">
        <f>E21</f>
        <v xml:space="preserve"> </v>
      </c>
      <c r="K128" s="37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5" s="2" customFormat="1" ht="15.2" customHeight="1">
      <c r="A129" s="35"/>
      <c r="B129" s="36"/>
      <c r="C129" s="30" t="s">
        <v>30</v>
      </c>
      <c r="D129" s="37"/>
      <c r="E129" s="37"/>
      <c r="F129" s="28" t="str">
        <f>IF(E18="","",E18)</f>
        <v>Vyplň údaj</v>
      </c>
      <c r="G129" s="37"/>
      <c r="H129" s="37"/>
      <c r="I129" s="30" t="s">
        <v>35</v>
      </c>
      <c r="J129" s="33" t="str">
        <f>E24</f>
        <v>L. Malý</v>
      </c>
      <c r="K129" s="37"/>
      <c r="L129" s="52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pans="1:65" s="2" customFormat="1" ht="10.35" customHeight="1">
      <c r="A130" s="35"/>
      <c r="B130" s="36"/>
      <c r="C130" s="37"/>
      <c r="D130" s="37"/>
      <c r="E130" s="37"/>
      <c r="F130" s="37"/>
      <c r="G130" s="37"/>
      <c r="H130" s="37"/>
      <c r="I130" s="37"/>
      <c r="J130" s="37"/>
      <c r="K130" s="37"/>
      <c r="L130" s="52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pans="1:65" s="11" customFormat="1" ht="29.25" customHeight="1">
      <c r="A131" s="165"/>
      <c r="B131" s="166"/>
      <c r="C131" s="167" t="s">
        <v>145</v>
      </c>
      <c r="D131" s="168" t="s">
        <v>63</v>
      </c>
      <c r="E131" s="168" t="s">
        <v>59</v>
      </c>
      <c r="F131" s="168" t="s">
        <v>60</v>
      </c>
      <c r="G131" s="168" t="s">
        <v>146</v>
      </c>
      <c r="H131" s="168" t="s">
        <v>147</v>
      </c>
      <c r="I131" s="168" t="s">
        <v>148</v>
      </c>
      <c r="J131" s="169" t="s">
        <v>128</v>
      </c>
      <c r="K131" s="170" t="s">
        <v>149</v>
      </c>
      <c r="L131" s="171"/>
      <c r="M131" s="76" t="s">
        <v>1</v>
      </c>
      <c r="N131" s="77" t="s">
        <v>42</v>
      </c>
      <c r="O131" s="77" t="s">
        <v>150</v>
      </c>
      <c r="P131" s="77" t="s">
        <v>151</v>
      </c>
      <c r="Q131" s="77" t="s">
        <v>152</v>
      </c>
      <c r="R131" s="77" t="s">
        <v>153</v>
      </c>
      <c r="S131" s="77" t="s">
        <v>154</v>
      </c>
      <c r="T131" s="78" t="s">
        <v>155</v>
      </c>
      <c r="U131" s="165"/>
      <c r="V131" s="165"/>
      <c r="W131" s="165"/>
      <c r="X131" s="165"/>
      <c r="Y131" s="165"/>
      <c r="Z131" s="165"/>
      <c r="AA131" s="165"/>
      <c r="AB131" s="165"/>
      <c r="AC131" s="165"/>
      <c r="AD131" s="165"/>
      <c r="AE131" s="165"/>
    </row>
    <row r="132" spans="1:65" s="2" customFormat="1" ht="22.9" customHeight="1">
      <c r="A132" s="35"/>
      <c r="B132" s="36"/>
      <c r="C132" s="83" t="s">
        <v>156</v>
      </c>
      <c r="D132" s="37"/>
      <c r="E132" s="37"/>
      <c r="F132" s="37"/>
      <c r="G132" s="37"/>
      <c r="H132" s="37"/>
      <c r="I132" s="37"/>
      <c r="J132" s="172">
        <f>BK132</f>
        <v>0</v>
      </c>
      <c r="K132" s="37"/>
      <c r="L132" s="40"/>
      <c r="M132" s="79"/>
      <c r="N132" s="173"/>
      <c r="O132" s="80"/>
      <c r="P132" s="174">
        <f>P133+P295+P444</f>
        <v>0</v>
      </c>
      <c r="Q132" s="80"/>
      <c r="R132" s="174">
        <f>R133+R295+R444</f>
        <v>25.966782299999998</v>
      </c>
      <c r="S132" s="80"/>
      <c r="T132" s="175">
        <f>T133+T295+T444</f>
        <v>23.831140000000001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8" t="s">
        <v>77</v>
      </c>
      <c r="AU132" s="18" t="s">
        <v>130</v>
      </c>
      <c r="BK132" s="176">
        <f>BK133+BK295+BK444</f>
        <v>0</v>
      </c>
    </row>
    <row r="133" spans="1:65" s="12" customFormat="1" ht="25.9" customHeight="1">
      <c r="B133" s="177"/>
      <c r="C133" s="178"/>
      <c r="D133" s="179" t="s">
        <v>77</v>
      </c>
      <c r="E133" s="180" t="s">
        <v>157</v>
      </c>
      <c r="F133" s="180" t="s">
        <v>158</v>
      </c>
      <c r="G133" s="178"/>
      <c r="H133" s="178"/>
      <c r="I133" s="181"/>
      <c r="J133" s="182">
        <f>BK133</f>
        <v>0</v>
      </c>
      <c r="K133" s="178"/>
      <c r="L133" s="183"/>
      <c r="M133" s="184"/>
      <c r="N133" s="185"/>
      <c r="O133" s="185"/>
      <c r="P133" s="186">
        <f>P134+P157+P197+P201+P280+P293</f>
        <v>0</v>
      </c>
      <c r="Q133" s="185"/>
      <c r="R133" s="186">
        <f>R134+R157+R197+R201+R280+R293</f>
        <v>24.403452699999999</v>
      </c>
      <c r="S133" s="185"/>
      <c r="T133" s="187">
        <f>T134+T157+T197+T201+T280+T293</f>
        <v>22.23554</v>
      </c>
      <c r="AR133" s="188" t="s">
        <v>86</v>
      </c>
      <c r="AT133" s="189" t="s">
        <v>77</v>
      </c>
      <c r="AU133" s="189" t="s">
        <v>78</v>
      </c>
      <c r="AY133" s="188" t="s">
        <v>159</v>
      </c>
      <c r="BK133" s="190">
        <f>BK134+BK157+BK197+BK201+BK280+BK293</f>
        <v>0</v>
      </c>
    </row>
    <row r="134" spans="1:65" s="12" customFormat="1" ht="22.9" customHeight="1">
      <c r="B134" s="177"/>
      <c r="C134" s="178"/>
      <c r="D134" s="179" t="s">
        <v>77</v>
      </c>
      <c r="E134" s="191" t="s">
        <v>160</v>
      </c>
      <c r="F134" s="191" t="s">
        <v>161</v>
      </c>
      <c r="G134" s="178"/>
      <c r="H134" s="178"/>
      <c r="I134" s="181"/>
      <c r="J134" s="192">
        <f>BK134</f>
        <v>0</v>
      </c>
      <c r="K134" s="178"/>
      <c r="L134" s="183"/>
      <c r="M134" s="184"/>
      <c r="N134" s="185"/>
      <c r="O134" s="185"/>
      <c r="P134" s="186">
        <f>SUM(P135:P156)</f>
        <v>0</v>
      </c>
      <c r="Q134" s="185"/>
      <c r="R134" s="186">
        <f>SUM(R135:R156)</f>
        <v>8.2750267999999991</v>
      </c>
      <c r="S134" s="185"/>
      <c r="T134" s="187">
        <f>SUM(T135:T156)</f>
        <v>0</v>
      </c>
      <c r="AR134" s="188" t="s">
        <v>86</v>
      </c>
      <c r="AT134" s="189" t="s">
        <v>77</v>
      </c>
      <c r="AU134" s="189" t="s">
        <v>86</v>
      </c>
      <c r="AY134" s="188" t="s">
        <v>159</v>
      </c>
      <c r="BK134" s="190">
        <f>SUM(BK135:BK156)</f>
        <v>0</v>
      </c>
    </row>
    <row r="135" spans="1:65" s="2" customFormat="1" ht="33" customHeight="1">
      <c r="A135" s="35"/>
      <c r="B135" s="36"/>
      <c r="C135" s="193" t="s">
        <v>86</v>
      </c>
      <c r="D135" s="193" t="s">
        <v>162</v>
      </c>
      <c r="E135" s="194" t="s">
        <v>513</v>
      </c>
      <c r="F135" s="195" t="s">
        <v>514</v>
      </c>
      <c r="G135" s="196" t="s">
        <v>180</v>
      </c>
      <c r="H135" s="197">
        <v>2.0680000000000001</v>
      </c>
      <c r="I135" s="198"/>
      <c r="J135" s="199">
        <f>ROUND(I135*H135,2)</f>
        <v>0</v>
      </c>
      <c r="K135" s="200"/>
      <c r="L135" s="40"/>
      <c r="M135" s="201" t="s">
        <v>1</v>
      </c>
      <c r="N135" s="202" t="s">
        <v>43</v>
      </c>
      <c r="O135" s="72"/>
      <c r="P135" s="203">
        <f>O135*H135</f>
        <v>0</v>
      </c>
      <c r="Q135" s="203">
        <v>1.6285000000000001</v>
      </c>
      <c r="R135" s="203">
        <f>Q135*H135</f>
        <v>3.3677380000000001</v>
      </c>
      <c r="S135" s="203">
        <v>0</v>
      </c>
      <c r="T135" s="204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5" t="s">
        <v>166</v>
      </c>
      <c r="AT135" s="205" t="s">
        <v>162</v>
      </c>
      <c r="AU135" s="205" t="s">
        <v>88</v>
      </c>
      <c r="AY135" s="18" t="s">
        <v>159</v>
      </c>
      <c r="BE135" s="206">
        <f>IF(N135="základní",J135,0)</f>
        <v>0</v>
      </c>
      <c r="BF135" s="206">
        <f>IF(N135="snížená",J135,0)</f>
        <v>0</v>
      </c>
      <c r="BG135" s="206">
        <f>IF(N135="zákl. přenesená",J135,0)</f>
        <v>0</v>
      </c>
      <c r="BH135" s="206">
        <f>IF(N135="sníž. přenesená",J135,0)</f>
        <v>0</v>
      </c>
      <c r="BI135" s="206">
        <f>IF(N135="nulová",J135,0)</f>
        <v>0</v>
      </c>
      <c r="BJ135" s="18" t="s">
        <v>86</v>
      </c>
      <c r="BK135" s="206">
        <f>ROUND(I135*H135,2)</f>
        <v>0</v>
      </c>
      <c r="BL135" s="18" t="s">
        <v>166</v>
      </c>
      <c r="BM135" s="205" t="s">
        <v>515</v>
      </c>
    </row>
    <row r="136" spans="1:65" s="13" customFormat="1" ht="11.25">
      <c r="B136" s="207"/>
      <c r="C136" s="208"/>
      <c r="D136" s="209" t="s">
        <v>182</v>
      </c>
      <c r="E136" s="210" t="s">
        <v>1</v>
      </c>
      <c r="F136" s="211" t="s">
        <v>516</v>
      </c>
      <c r="G136" s="208"/>
      <c r="H136" s="212">
        <v>1.0129999999999999</v>
      </c>
      <c r="I136" s="213"/>
      <c r="J136" s="208"/>
      <c r="K136" s="208"/>
      <c r="L136" s="214"/>
      <c r="M136" s="215"/>
      <c r="N136" s="216"/>
      <c r="O136" s="216"/>
      <c r="P136" s="216"/>
      <c r="Q136" s="216"/>
      <c r="R136" s="216"/>
      <c r="S136" s="216"/>
      <c r="T136" s="217"/>
      <c r="AT136" s="218" t="s">
        <v>182</v>
      </c>
      <c r="AU136" s="218" t="s">
        <v>88</v>
      </c>
      <c r="AV136" s="13" t="s">
        <v>88</v>
      </c>
      <c r="AW136" s="13" t="s">
        <v>34</v>
      </c>
      <c r="AX136" s="13" t="s">
        <v>78</v>
      </c>
      <c r="AY136" s="218" t="s">
        <v>159</v>
      </c>
    </row>
    <row r="137" spans="1:65" s="13" customFormat="1" ht="11.25">
      <c r="B137" s="207"/>
      <c r="C137" s="208"/>
      <c r="D137" s="209" t="s">
        <v>182</v>
      </c>
      <c r="E137" s="210" t="s">
        <v>1</v>
      </c>
      <c r="F137" s="211" t="s">
        <v>517</v>
      </c>
      <c r="G137" s="208"/>
      <c r="H137" s="212">
        <v>0.18</v>
      </c>
      <c r="I137" s="213"/>
      <c r="J137" s="208"/>
      <c r="K137" s="208"/>
      <c r="L137" s="214"/>
      <c r="M137" s="215"/>
      <c r="N137" s="216"/>
      <c r="O137" s="216"/>
      <c r="P137" s="216"/>
      <c r="Q137" s="216"/>
      <c r="R137" s="216"/>
      <c r="S137" s="216"/>
      <c r="T137" s="217"/>
      <c r="AT137" s="218" t="s">
        <v>182</v>
      </c>
      <c r="AU137" s="218" t="s">
        <v>88</v>
      </c>
      <c r="AV137" s="13" t="s">
        <v>88</v>
      </c>
      <c r="AW137" s="13" t="s">
        <v>34</v>
      </c>
      <c r="AX137" s="13" t="s">
        <v>78</v>
      </c>
      <c r="AY137" s="218" t="s">
        <v>159</v>
      </c>
    </row>
    <row r="138" spans="1:65" s="13" customFormat="1" ht="11.25">
      <c r="B138" s="207"/>
      <c r="C138" s="208"/>
      <c r="D138" s="209" t="s">
        <v>182</v>
      </c>
      <c r="E138" s="210" t="s">
        <v>1</v>
      </c>
      <c r="F138" s="211" t="s">
        <v>518</v>
      </c>
      <c r="G138" s="208"/>
      <c r="H138" s="212">
        <v>0.375</v>
      </c>
      <c r="I138" s="213"/>
      <c r="J138" s="208"/>
      <c r="K138" s="208"/>
      <c r="L138" s="214"/>
      <c r="M138" s="215"/>
      <c r="N138" s="216"/>
      <c r="O138" s="216"/>
      <c r="P138" s="216"/>
      <c r="Q138" s="216"/>
      <c r="R138" s="216"/>
      <c r="S138" s="216"/>
      <c r="T138" s="217"/>
      <c r="AT138" s="218" t="s">
        <v>182</v>
      </c>
      <c r="AU138" s="218" t="s">
        <v>88</v>
      </c>
      <c r="AV138" s="13" t="s">
        <v>88</v>
      </c>
      <c r="AW138" s="13" t="s">
        <v>34</v>
      </c>
      <c r="AX138" s="13" t="s">
        <v>78</v>
      </c>
      <c r="AY138" s="218" t="s">
        <v>159</v>
      </c>
    </row>
    <row r="139" spans="1:65" s="13" customFormat="1" ht="11.25">
      <c r="B139" s="207"/>
      <c r="C139" s="208"/>
      <c r="D139" s="209" t="s">
        <v>182</v>
      </c>
      <c r="E139" s="210" t="s">
        <v>1</v>
      </c>
      <c r="F139" s="211" t="s">
        <v>519</v>
      </c>
      <c r="G139" s="208"/>
      <c r="H139" s="212">
        <v>0.5</v>
      </c>
      <c r="I139" s="213"/>
      <c r="J139" s="208"/>
      <c r="K139" s="208"/>
      <c r="L139" s="214"/>
      <c r="M139" s="215"/>
      <c r="N139" s="216"/>
      <c r="O139" s="216"/>
      <c r="P139" s="216"/>
      <c r="Q139" s="216"/>
      <c r="R139" s="216"/>
      <c r="S139" s="216"/>
      <c r="T139" s="217"/>
      <c r="AT139" s="218" t="s">
        <v>182</v>
      </c>
      <c r="AU139" s="218" t="s">
        <v>88</v>
      </c>
      <c r="AV139" s="13" t="s">
        <v>88</v>
      </c>
      <c r="AW139" s="13" t="s">
        <v>34</v>
      </c>
      <c r="AX139" s="13" t="s">
        <v>78</v>
      </c>
      <c r="AY139" s="218" t="s">
        <v>159</v>
      </c>
    </row>
    <row r="140" spans="1:65" s="14" customFormat="1" ht="11.25">
      <c r="B140" s="219"/>
      <c r="C140" s="220"/>
      <c r="D140" s="209" t="s">
        <v>182</v>
      </c>
      <c r="E140" s="221" t="s">
        <v>1</v>
      </c>
      <c r="F140" s="222" t="s">
        <v>184</v>
      </c>
      <c r="G140" s="220"/>
      <c r="H140" s="223">
        <v>2.0679999999999996</v>
      </c>
      <c r="I140" s="224"/>
      <c r="J140" s="220"/>
      <c r="K140" s="220"/>
      <c r="L140" s="225"/>
      <c r="M140" s="226"/>
      <c r="N140" s="227"/>
      <c r="O140" s="227"/>
      <c r="P140" s="227"/>
      <c r="Q140" s="227"/>
      <c r="R140" s="227"/>
      <c r="S140" s="227"/>
      <c r="T140" s="228"/>
      <c r="AT140" s="229" t="s">
        <v>182</v>
      </c>
      <c r="AU140" s="229" t="s">
        <v>88</v>
      </c>
      <c r="AV140" s="14" t="s">
        <v>166</v>
      </c>
      <c r="AW140" s="14" t="s">
        <v>34</v>
      </c>
      <c r="AX140" s="14" t="s">
        <v>86</v>
      </c>
      <c r="AY140" s="229" t="s">
        <v>159</v>
      </c>
    </row>
    <row r="141" spans="1:65" s="2" customFormat="1" ht="37.9" customHeight="1">
      <c r="A141" s="35"/>
      <c r="B141" s="36"/>
      <c r="C141" s="193" t="s">
        <v>88</v>
      </c>
      <c r="D141" s="193" t="s">
        <v>162</v>
      </c>
      <c r="E141" s="194" t="s">
        <v>520</v>
      </c>
      <c r="F141" s="195" t="s">
        <v>521</v>
      </c>
      <c r="G141" s="196" t="s">
        <v>165</v>
      </c>
      <c r="H141" s="197">
        <v>14</v>
      </c>
      <c r="I141" s="198"/>
      <c r="J141" s="199">
        <f>ROUND(I141*H141,2)</f>
        <v>0</v>
      </c>
      <c r="K141" s="200"/>
      <c r="L141" s="40"/>
      <c r="M141" s="201" t="s">
        <v>1</v>
      </c>
      <c r="N141" s="202" t="s">
        <v>43</v>
      </c>
      <c r="O141" s="72"/>
      <c r="P141" s="203">
        <f>O141*H141</f>
        <v>0</v>
      </c>
      <c r="Q141" s="203">
        <v>4.9680000000000002E-2</v>
      </c>
      <c r="R141" s="203">
        <f>Q141*H141</f>
        <v>0.69552000000000003</v>
      </c>
      <c r="S141" s="203">
        <v>0</v>
      </c>
      <c r="T141" s="204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05" t="s">
        <v>166</v>
      </c>
      <c r="AT141" s="205" t="s">
        <v>162</v>
      </c>
      <c r="AU141" s="205" t="s">
        <v>88</v>
      </c>
      <c r="AY141" s="18" t="s">
        <v>159</v>
      </c>
      <c r="BE141" s="206">
        <f>IF(N141="základní",J141,0)</f>
        <v>0</v>
      </c>
      <c r="BF141" s="206">
        <f>IF(N141="snížená",J141,0)</f>
        <v>0</v>
      </c>
      <c r="BG141" s="206">
        <f>IF(N141="zákl. přenesená",J141,0)</f>
        <v>0</v>
      </c>
      <c r="BH141" s="206">
        <f>IF(N141="sníž. přenesená",J141,0)</f>
        <v>0</v>
      </c>
      <c r="BI141" s="206">
        <f>IF(N141="nulová",J141,0)</f>
        <v>0</v>
      </c>
      <c r="BJ141" s="18" t="s">
        <v>86</v>
      </c>
      <c r="BK141" s="206">
        <f>ROUND(I141*H141,2)</f>
        <v>0</v>
      </c>
      <c r="BL141" s="18" t="s">
        <v>166</v>
      </c>
      <c r="BM141" s="205" t="s">
        <v>522</v>
      </c>
    </row>
    <row r="142" spans="1:65" s="2" customFormat="1" ht="37.9" customHeight="1">
      <c r="A142" s="35"/>
      <c r="B142" s="36"/>
      <c r="C142" s="193" t="s">
        <v>160</v>
      </c>
      <c r="D142" s="193" t="s">
        <v>162</v>
      </c>
      <c r="E142" s="194" t="s">
        <v>523</v>
      </c>
      <c r="F142" s="195" t="s">
        <v>524</v>
      </c>
      <c r="G142" s="196" t="s">
        <v>269</v>
      </c>
      <c r="H142" s="197">
        <v>3.69</v>
      </c>
      <c r="I142" s="198"/>
      <c r="J142" s="199">
        <f>ROUND(I142*H142,2)</f>
        <v>0</v>
      </c>
      <c r="K142" s="200"/>
      <c r="L142" s="40"/>
      <c r="M142" s="201" t="s">
        <v>1</v>
      </c>
      <c r="N142" s="202" t="s">
        <v>43</v>
      </c>
      <c r="O142" s="72"/>
      <c r="P142" s="203">
        <f>O142*H142</f>
        <v>0</v>
      </c>
      <c r="Q142" s="203">
        <v>1.9120000000000002E-2</v>
      </c>
      <c r="R142" s="203">
        <f>Q142*H142</f>
        <v>7.0552799999999999E-2</v>
      </c>
      <c r="S142" s="203">
        <v>0</v>
      </c>
      <c r="T142" s="204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5" t="s">
        <v>166</v>
      </c>
      <c r="AT142" s="205" t="s">
        <v>162</v>
      </c>
      <c r="AU142" s="205" t="s">
        <v>88</v>
      </c>
      <c r="AY142" s="18" t="s">
        <v>159</v>
      </c>
      <c r="BE142" s="206">
        <f>IF(N142="základní",J142,0)</f>
        <v>0</v>
      </c>
      <c r="BF142" s="206">
        <f>IF(N142="snížená",J142,0)</f>
        <v>0</v>
      </c>
      <c r="BG142" s="206">
        <f>IF(N142="zákl. přenesená",J142,0)</f>
        <v>0</v>
      </c>
      <c r="BH142" s="206">
        <f>IF(N142="sníž. přenesená",J142,0)</f>
        <v>0</v>
      </c>
      <c r="BI142" s="206">
        <f>IF(N142="nulová",J142,0)</f>
        <v>0</v>
      </c>
      <c r="BJ142" s="18" t="s">
        <v>86</v>
      </c>
      <c r="BK142" s="206">
        <f>ROUND(I142*H142,2)</f>
        <v>0</v>
      </c>
      <c r="BL142" s="18" t="s">
        <v>166</v>
      </c>
      <c r="BM142" s="205" t="s">
        <v>525</v>
      </c>
    </row>
    <row r="143" spans="1:65" s="13" customFormat="1" ht="11.25">
      <c r="B143" s="207"/>
      <c r="C143" s="208"/>
      <c r="D143" s="209" t="s">
        <v>182</v>
      </c>
      <c r="E143" s="210" t="s">
        <v>1</v>
      </c>
      <c r="F143" s="211" t="s">
        <v>526</v>
      </c>
      <c r="G143" s="208"/>
      <c r="H143" s="212">
        <v>3.69</v>
      </c>
      <c r="I143" s="213"/>
      <c r="J143" s="208"/>
      <c r="K143" s="208"/>
      <c r="L143" s="214"/>
      <c r="M143" s="215"/>
      <c r="N143" s="216"/>
      <c r="O143" s="216"/>
      <c r="P143" s="216"/>
      <c r="Q143" s="216"/>
      <c r="R143" s="216"/>
      <c r="S143" s="216"/>
      <c r="T143" s="217"/>
      <c r="AT143" s="218" t="s">
        <v>182</v>
      </c>
      <c r="AU143" s="218" t="s">
        <v>88</v>
      </c>
      <c r="AV143" s="13" t="s">
        <v>88</v>
      </c>
      <c r="AW143" s="13" t="s">
        <v>34</v>
      </c>
      <c r="AX143" s="13" t="s">
        <v>86</v>
      </c>
      <c r="AY143" s="218" t="s">
        <v>159</v>
      </c>
    </row>
    <row r="144" spans="1:65" s="2" customFormat="1" ht="37.9" customHeight="1">
      <c r="A144" s="35"/>
      <c r="B144" s="36"/>
      <c r="C144" s="193" t="s">
        <v>166</v>
      </c>
      <c r="D144" s="193" t="s">
        <v>162</v>
      </c>
      <c r="E144" s="194" t="s">
        <v>527</v>
      </c>
      <c r="F144" s="195" t="s">
        <v>528</v>
      </c>
      <c r="G144" s="196" t="s">
        <v>165</v>
      </c>
      <c r="H144" s="197">
        <v>29</v>
      </c>
      <c r="I144" s="198"/>
      <c r="J144" s="199">
        <f>ROUND(I144*H144,2)</f>
        <v>0</v>
      </c>
      <c r="K144" s="200"/>
      <c r="L144" s="40"/>
      <c r="M144" s="201" t="s">
        <v>1</v>
      </c>
      <c r="N144" s="202" t="s">
        <v>43</v>
      </c>
      <c r="O144" s="72"/>
      <c r="P144" s="203">
        <f>O144*H144</f>
        <v>0</v>
      </c>
      <c r="Q144" s="203">
        <v>0</v>
      </c>
      <c r="R144" s="203">
        <f>Q144*H144</f>
        <v>0</v>
      </c>
      <c r="S144" s="203">
        <v>0</v>
      </c>
      <c r="T144" s="204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5" t="s">
        <v>166</v>
      </c>
      <c r="AT144" s="205" t="s">
        <v>162</v>
      </c>
      <c r="AU144" s="205" t="s">
        <v>88</v>
      </c>
      <c r="AY144" s="18" t="s">
        <v>159</v>
      </c>
      <c r="BE144" s="206">
        <f>IF(N144="základní",J144,0)</f>
        <v>0</v>
      </c>
      <c r="BF144" s="206">
        <f>IF(N144="snížená",J144,0)</f>
        <v>0</v>
      </c>
      <c r="BG144" s="206">
        <f>IF(N144="zákl. přenesená",J144,0)</f>
        <v>0</v>
      </c>
      <c r="BH144" s="206">
        <f>IF(N144="sníž. přenesená",J144,0)</f>
        <v>0</v>
      </c>
      <c r="BI144" s="206">
        <f>IF(N144="nulová",J144,0)</f>
        <v>0</v>
      </c>
      <c r="BJ144" s="18" t="s">
        <v>86</v>
      </c>
      <c r="BK144" s="206">
        <f>ROUND(I144*H144,2)</f>
        <v>0</v>
      </c>
      <c r="BL144" s="18" t="s">
        <v>166</v>
      </c>
      <c r="BM144" s="205" t="s">
        <v>529</v>
      </c>
    </row>
    <row r="145" spans="1:65" s="13" customFormat="1" ht="11.25">
      <c r="B145" s="207"/>
      <c r="C145" s="208"/>
      <c r="D145" s="209" t="s">
        <v>182</v>
      </c>
      <c r="E145" s="210" t="s">
        <v>1</v>
      </c>
      <c r="F145" s="211" t="s">
        <v>530</v>
      </c>
      <c r="G145" s="208"/>
      <c r="H145" s="212">
        <v>15</v>
      </c>
      <c r="I145" s="213"/>
      <c r="J145" s="208"/>
      <c r="K145" s="208"/>
      <c r="L145" s="214"/>
      <c r="M145" s="215"/>
      <c r="N145" s="216"/>
      <c r="O145" s="216"/>
      <c r="P145" s="216"/>
      <c r="Q145" s="216"/>
      <c r="R145" s="216"/>
      <c r="S145" s="216"/>
      <c r="T145" s="217"/>
      <c r="AT145" s="218" t="s">
        <v>182</v>
      </c>
      <c r="AU145" s="218" t="s">
        <v>88</v>
      </c>
      <c r="AV145" s="13" t="s">
        <v>88</v>
      </c>
      <c r="AW145" s="13" t="s">
        <v>34</v>
      </c>
      <c r="AX145" s="13" t="s">
        <v>78</v>
      </c>
      <c r="AY145" s="218" t="s">
        <v>159</v>
      </c>
    </row>
    <row r="146" spans="1:65" s="13" customFormat="1" ht="11.25">
      <c r="B146" s="207"/>
      <c r="C146" s="208"/>
      <c r="D146" s="209" t="s">
        <v>182</v>
      </c>
      <c r="E146" s="210" t="s">
        <v>1</v>
      </c>
      <c r="F146" s="211" t="s">
        <v>531</v>
      </c>
      <c r="G146" s="208"/>
      <c r="H146" s="212">
        <v>4</v>
      </c>
      <c r="I146" s="213"/>
      <c r="J146" s="208"/>
      <c r="K146" s="208"/>
      <c r="L146" s="214"/>
      <c r="M146" s="215"/>
      <c r="N146" s="216"/>
      <c r="O146" s="216"/>
      <c r="P146" s="216"/>
      <c r="Q146" s="216"/>
      <c r="R146" s="216"/>
      <c r="S146" s="216"/>
      <c r="T146" s="217"/>
      <c r="AT146" s="218" t="s">
        <v>182</v>
      </c>
      <c r="AU146" s="218" t="s">
        <v>88</v>
      </c>
      <c r="AV146" s="13" t="s">
        <v>88</v>
      </c>
      <c r="AW146" s="13" t="s">
        <v>34</v>
      </c>
      <c r="AX146" s="13" t="s">
        <v>78</v>
      </c>
      <c r="AY146" s="218" t="s">
        <v>159</v>
      </c>
    </row>
    <row r="147" spans="1:65" s="13" customFormat="1" ht="11.25">
      <c r="B147" s="207"/>
      <c r="C147" s="208"/>
      <c r="D147" s="209" t="s">
        <v>182</v>
      </c>
      <c r="E147" s="210" t="s">
        <v>1</v>
      </c>
      <c r="F147" s="211" t="s">
        <v>532</v>
      </c>
      <c r="G147" s="208"/>
      <c r="H147" s="212">
        <v>7</v>
      </c>
      <c r="I147" s="213"/>
      <c r="J147" s="208"/>
      <c r="K147" s="208"/>
      <c r="L147" s="214"/>
      <c r="M147" s="215"/>
      <c r="N147" s="216"/>
      <c r="O147" s="216"/>
      <c r="P147" s="216"/>
      <c r="Q147" s="216"/>
      <c r="R147" s="216"/>
      <c r="S147" s="216"/>
      <c r="T147" s="217"/>
      <c r="AT147" s="218" t="s">
        <v>182</v>
      </c>
      <c r="AU147" s="218" t="s">
        <v>88</v>
      </c>
      <c r="AV147" s="13" t="s">
        <v>88</v>
      </c>
      <c r="AW147" s="13" t="s">
        <v>34</v>
      </c>
      <c r="AX147" s="13" t="s">
        <v>78</v>
      </c>
      <c r="AY147" s="218" t="s">
        <v>159</v>
      </c>
    </row>
    <row r="148" spans="1:65" s="13" customFormat="1" ht="11.25">
      <c r="B148" s="207"/>
      <c r="C148" s="208"/>
      <c r="D148" s="209" t="s">
        <v>182</v>
      </c>
      <c r="E148" s="210" t="s">
        <v>1</v>
      </c>
      <c r="F148" s="211" t="s">
        <v>533</v>
      </c>
      <c r="G148" s="208"/>
      <c r="H148" s="212">
        <v>3</v>
      </c>
      <c r="I148" s="213"/>
      <c r="J148" s="208"/>
      <c r="K148" s="208"/>
      <c r="L148" s="214"/>
      <c r="M148" s="215"/>
      <c r="N148" s="216"/>
      <c r="O148" s="216"/>
      <c r="P148" s="216"/>
      <c r="Q148" s="216"/>
      <c r="R148" s="216"/>
      <c r="S148" s="216"/>
      <c r="T148" s="217"/>
      <c r="AT148" s="218" t="s">
        <v>182</v>
      </c>
      <c r="AU148" s="218" t="s">
        <v>88</v>
      </c>
      <c r="AV148" s="13" t="s">
        <v>88</v>
      </c>
      <c r="AW148" s="13" t="s">
        <v>34</v>
      </c>
      <c r="AX148" s="13" t="s">
        <v>78</v>
      </c>
      <c r="AY148" s="218" t="s">
        <v>159</v>
      </c>
    </row>
    <row r="149" spans="1:65" s="14" customFormat="1" ht="11.25">
      <c r="B149" s="219"/>
      <c r="C149" s="220"/>
      <c r="D149" s="209" t="s">
        <v>182</v>
      </c>
      <c r="E149" s="221" t="s">
        <v>1</v>
      </c>
      <c r="F149" s="222" t="s">
        <v>184</v>
      </c>
      <c r="G149" s="220"/>
      <c r="H149" s="223">
        <v>29</v>
      </c>
      <c r="I149" s="224"/>
      <c r="J149" s="220"/>
      <c r="K149" s="220"/>
      <c r="L149" s="225"/>
      <c r="M149" s="226"/>
      <c r="N149" s="227"/>
      <c r="O149" s="227"/>
      <c r="P149" s="227"/>
      <c r="Q149" s="227"/>
      <c r="R149" s="227"/>
      <c r="S149" s="227"/>
      <c r="T149" s="228"/>
      <c r="AT149" s="229" t="s">
        <v>182</v>
      </c>
      <c r="AU149" s="229" t="s">
        <v>88</v>
      </c>
      <c r="AV149" s="14" t="s">
        <v>166</v>
      </c>
      <c r="AW149" s="14" t="s">
        <v>34</v>
      </c>
      <c r="AX149" s="14" t="s">
        <v>86</v>
      </c>
      <c r="AY149" s="229" t="s">
        <v>159</v>
      </c>
    </row>
    <row r="150" spans="1:65" s="2" customFormat="1" ht="55.5" customHeight="1">
      <c r="A150" s="35"/>
      <c r="B150" s="36"/>
      <c r="C150" s="193" t="s">
        <v>187</v>
      </c>
      <c r="D150" s="193" t="s">
        <v>162</v>
      </c>
      <c r="E150" s="194" t="s">
        <v>534</v>
      </c>
      <c r="F150" s="195" t="s">
        <v>535</v>
      </c>
      <c r="G150" s="196" t="s">
        <v>165</v>
      </c>
      <c r="H150" s="197">
        <v>4</v>
      </c>
      <c r="I150" s="198"/>
      <c r="J150" s="199">
        <f>ROUND(I150*H150,2)</f>
        <v>0</v>
      </c>
      <c r="K150" s="200"/>
      <c r="L150" s="40"/>
      <c r="M150" s="201" t="s">
        <v>1</v>
      </c>
      <c r="N150" s="202" t="s">
        <v>43</v>
      </c>
      <c r="O150" s="72"/>
      <c r="P150" s="203">
        <f>O150*H150</f>
        <v>0</v>
      </c>
      <c r="Q150" s="203">
        <v>0</v>
      </c>
      <c r="R150" s="203">
        <f>Q150*H150</f>
        <v>0</v>
      </c>
      <c r="S150" s="203">
        <v>0</v>
      </c>
      <c r="T150" s="204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05" t="s">
        <v>166</v>
      </c>
      <c r="AT150" s="205" t="s">
        <v>162</v>
      </c>
      <c r="AU150" s="205" t="s">
        <v>88</v>
      </c>
      <c r="AY150" s="18" t="s">
        <v>159</v>
      </c>
      <c r="BE150" s="206">
        <f>IF(N150="základní",J150,0)</f>
        <v>0</v>
      </c>
      <c r="BF150" s="206">
        <f>IF(N150="snížená",J150,0)</f>
        <v>0</v>
      </c>
      <c r="BG150" s="206">
        <f>IF(N150="zákl. přenesená",J150,0)</f>
        <v>0</v>
      </c>
      <c r="BH150" s="206">
        <f>IF(N150="sníž. přenesená",J150,0)</f>
        <v>0</v>
      </c>
      <c r="BI150" s="206">
        <f>IF(N150="nulová",J150,0)</f>
        <v>0</v>
      </c>
      <c r="BJ150" s="18" t="s">
        <v>86</v>
      </c>
      <c r="BK150" s="206">
        <f>ROUND(I150*H150,2)</f>
        <v>0</v>
      </c>
      <c r="BL150" s="18" t="s">
        <v>166</v>
      </c>
      <c r="BM150" s="205" t="s">
        <v>536</v>
      </c>
    </row>
    <row r="151" spans="1:65" s="2" customFormat="1" ht="16.5" customHeight="1">
      <c r="A151" s="35"/>
      <c r="B151" s="36"/>
      <c r="C151" s="193" t="s">
        <v>191</v>
      </c>
      <c r="D151" s="193" t="s">
        <v>162</v>
      </c>
      <c r="E151" s="194" t="s">
        <v>537</v>
      </c>
      <c r="F151" s="195" t="s">
        <v>538</v>
      </c>
      <c r="G151" s="196" t="s">
        <v>269</v>
      </c>
      <c r="H151" s="197">
        <v>6</v>
      </c>
      <c r="I151" s="198"/>
      <c r="J151" s="199">
        <f>ROUND(I151*H151,2)</f>
        <v>0</v>
      </c>
      <c r="K151" s="200"/>
      <c r="L151" s="40"/>
      <c r="M151" s="201" t="s">
        <v>1</v>
      </c>
      <c r="N151" s="202" t="s">
        <v>43</v>
      </c>
      <c r="O151" s="72"/>
      <c r="P151" s="203">
        <f>O151*H151</f>
        <v>0</v>
      </c>
      <c r="Q151" s="203">
        <v>5.7610000000000001E-2</v>
      </c>
      <c r="R151" s="203">
        <f>Q151*H151</f>
        <v>0.34566000000000002</v>
      </c>
      <c r="S151" s="203">
        <v>0</v>
      </c>
      <c r="T151" s="204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5" t="s">
        <v>166</v>
      </c>
      <c r="AT151" s="205" t="s">
        <v>162</v>
      </c>
      <c r="AU151" s="205" t="s">
        <v>88</v>
      </c>
      <c r="AY151" s="18" t="s">
        <v>159</v>
      </c>
      <c r="BE151" s="206">
        <f>IF(N151="základní",J151,0)</f>
        <v>0</v>
      </c>
      <c r="BF151" s="206">
        <f>IF(N151="snížená",J151,0)</f>
        <v>0</v>
      </c>
      <c r="BG151" s="206">
        <f>IF(N151="zákl. přenesená",J151,0)</f>
        <v>0</v>
      </c>
      <c r="BH151" s="206">
        <f>IF(N151="sníž. přenesená",J151,0)</f>
        <v>0</v>
      </c>
      <c r="BI151" s="206">
        <f>IF(N151="nulová",J151,0)</f>
        <v>0</v>
      </c>
      <c r="BJ151" s="18" t="s">
        <v>86</v>
      </c>
      <c r="BK151" s="206">
        <f>ROUND(I151*H151,2)</f>
        <v>0</v>
      </c>
      <c r="BL151" s="18" t="s">
        <v>166</v>
      </c>
      <c r="BM151" s="205" t="s">
        <v>539</v>
      </c>
    </row>
    <row r="152" spans="1:65" s="2" customFormat="1" ht="24.2" customHeight="1">
      <c r="A152" s="35"/>
      <c r="B152" s="36"/>
      <c r="C152" s="193" t="s">
        <v>195</v>
      </c>
      <c r="D152" s="193" t="s">
        <v>162</v>
      </c>
      <c r="E152" s="194" t="s">
        <v>540</v>
      </c>
      <c r="F152" s="195" t="s">
        <v>541</v>
      </c>
      <c r="G152" s="196" t="s">
        <v>249</v>
      </c>
      <c r="H152" s="197">
        <v>12.4</v>
      </c>
      <c r="I152" s="198"/>
      <c r="J152" s="199">
        <f>ROUND(I152*H152,2)</f>
        <v>0</v>
      </c>
      <c r="K152" s="200"/>
      <c r="L152" s="40"/>
      <c r="M152" s="201" t="s">
        <v>1</v>
      </c>
      <c r="N152" s="202" t="s">
        <v>43</v>
      </c>
      <c r="O152" s="72"/>
      <c r="P152" s="203">
        <f>O152*H152</f>
        <v>0</v>
      </c>
      <c r="Q152" s="203">
        <v>8.2189999999999999E-2</v>
      </c>
      <c r="R152" s="203">
        <f>Q152*H152</f>
        <v>1.019156</v>
      </c>
      <c r="S152" s="203">
        <v>0</v>
      </c>
      <c r="T152" s="204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05" t="s">
        <v>166</v>
      </c>
      <c r="AT152" s="205" t="s">
        <v>162</v>
      </c>
      <c r="AU152" s="205" t="s">
        <v>88</v>
      </c>
      <c r="AY152" s="18" t="s">
        <v>159</v>
      </c>
      <c r="BE152" s="206">
        <f>IF(N152="základní",J152,0)</f>
        <v>0</v>
      </c>
      <c r="BF152" s="206">
        <f>IF(N152="snížená",J152,0)</f>
        <v>0</v>
      </c>
      <c r="BG152" s="206">
        <f>IF(N152="zákl. přenesená",J152,0)</f>
        <v>0</v>
      </c>
      <c r="BH152" s="206">
        <f>IF(N152="sníž. přenesená",J152,0)</f>
        <v>0</v>
      </c>
      <c r="BI152" s="206">
        <f>IF(N152="nulová",J152,0)</f>
        <v>0</v>
      </c>
      <c r="BJ152" s="18" t="s">
        <v>86</v>
      </c>
      <c r="BK152" s="206">
        <f>ROUND(I152*H152,2)</f>
        <v>0</v>
      </c>
      <c r="BL152" s="18" t="s">
        <v>166</v>
      </c>
      <c r="BM152" s="205" t="s">
        <v>542</v>
      </c>
    </row>
    <row r="153" spans="1:65" s="13" customFormat="1" ht="11.25">
      <c r="B153" s="207"/>
      <c r="C153" s="208"/>
      <c r="D153" s="209" t="s">
        <v>182</v>
      </c>
      <c r="E153" s="210" t="s">
        <v>1</v>
      </c>
      <c r="F153" s="211" t="s">
        <v>543</v>
      </c>
      <c r="G153" s="208"/>
      <c r="H153" s="212">
        <v>12.4</v>
      </c>
      <c r="I153" s="213"/>
      <c r="J153" s="208"/>
      <c r="K153" s="208"/>
      <c r="L153" s="214"/>
      <c r="M153" s="215"/>
      <c r="N153" s="216"/>
      <c r="O153" s="216"/>
      <c r="P153" s="216"/>
      <c r="Q153" s="216"/>
      <c r="R153" s="216"/>
      <c r="S153" s="216"/>
      <c r="T153" s="217"/>
      <c r="AT153" s="218" t="s">
        <v>182</v>
      </c>
      <c r="AU153" s="218" t="s">
        <v>88</v>
      </c>
      <c r="AV153" s="13" t="s">
        <v>88</v>
      </c>
      <c r="AW153" s="13" t="s">
        <v>34</v>
      </c>
      <c r="AX153" s="13" t="s">
        <v>86</v>
      </c>
      <c r="AY153" s="218" t="s">
        <v>159</v>
      </c>
    </row>
    <row r="154" spans="1:65" s="2" customFormat="1" ht="24.2" customHeight="1">
      <c r="A154" s="35"/>
      <c r="B154" s="36"/>
      <c r="C154" s="193" t="s">
        <v>200</v>
      </c>
      <c r="D154" s="193" t="s">
        <v>162</v>
      </c>
      <c r="E154" s="194" t="s">
        <v>544</v>
      </c>
      <c r="F154" s="195" t="s">
        <v>545</v>
      </c>
      <c r="G154" s="196" t="s">
        <v>269</v>
      </c>
      <c r="H154" s="197">
        <v>20</v>
      </c>
      <c r="I154" s="198"/>
      <c r="J154" s="199">
        <f>ROUND(I154*H154,2)</f>
        <v>0</v>
      </c>
      <c r="K154" s="200"/>
      <c r="L154" s="40"/>
      <c r="M154" s="201" t="s">
        <v>1</v>
      </c>
      <c r="N154" s="202" t="s">
        <v>43</v>
      </c>
      <c r="O154" s="72"/>
      <c r="P154" s="203">
        <f>O154*H154</f>
        <v>0</v>
      </c>
      <c r="Q154" s="203">
        <v>0.13882</v>
      </c>
      <c r="R154" s="203">
        <f>Q154*H154</f>
        <v>2.7763999999999998</v>
      </c>
      <c r="S154" s="203">
        <v>0</v>
      </c>
      <c r="T154" s="204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05" t="s">
        <v>166</v>
      </c>
      <c r="AT154" s="205" t="s">
        <v>162</v>
      </c>
      <c r="AU154" s="205" t="s">
        <v>88</v>
      </c>
      <c r="AY154" s="18" t="s">
        <v>159</v>
      </c>
      <c r="BE154" s="206">
        <f>IF(N154="základní",J154,0)</f>
        <v>0</v>
      </c>
      <c r="BF154" s="206">
        <f>IF(N154="snížená",J154,0)</f>
        <v>0</v>
      </c>
      <c r="BG154" s="206">
        <f>IF(N154="zákl. přenesená",J154,0)</f>
        <v>0</v>
      </c>
      <c r="BH154" s="206">
        <f>IF(N154="sníž. přenesená",J154,0)</f>
        <v>0</v>
      </c>
      <c r="BI154" s="206">
        <f>IF(N154="nulová",J154,0)</f>
        <v>0</v>
      </c>
      <c r="BJ154" s="18" t="s">
        <v>86</v>
      </c>
      <c r="BK154" s="206">
        <f>ROUND(I154*H154,2)</f>
        <v>0</v>
      </c>
      <c r="BL154" s="18" t="s">
        <v>166</v>
      </c>
      <c r="BM154" s="205" t="s">
        <v>546</v>
      </c>
    </row>
    <row r="155" spans="1:65" s="2" customFormat="1" ht="19.5">
      <c r="A155" s="35"/>
      <c r="B155" s="36"/>
      <c r="C155" s="37"/>
      <c r="D155" s="209" t="s">
        <v>204</v>
      </c>
      <c r="E155" s="37"/>
      <c r="F155" s="230" t="s">
        <v>547</v>
      </c>
      <c r="G155" s="37"/>
      <c r="H155" s="37"/>
      <c r="I155" s="231"/>
      <c r="J155" s="37"/>
      <c r="K155" s="37"/>
      <c r="L155" s="40"/>
      <c r="M155" s="232"/>
      <c r="N155" s="233"/>
      <c r="O155" s="72"/>
      <c r="P155" s="72"/>
      <c r="Q155" s="72"/>
      <c r="R155" s="72"/>
      <c r="S155" s="72"/>
      <c r="T155" s="73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8" t="s">
        <v>204</v>
      </c>
      <c r="AU155" s="18" t="s">
        <v>88</v>
      </c>
    </row>
    <row r="156" spans="1:65" s="13" customFormat="1" ht="11.25">
      <c r="B156" s="207"/>
      <c r="C156" s="208"/>
      <c r="D156" s="209" t="s">
        <v>182</v>
      </c>
      <c r="E156" s="210" t="s">
        <v>1</v>
      </c>
      <c r="F156" s="211" t="s">
        <v>254</v>
      </c>
      <c r="G156" s="208"/>
      <c r="H156" s="212">
        <v>20</v>
      </c>
      <c r="I156" s="213"/>
      <c r="J156" s="208"/>
      <c r="K156" s="208"/>
      <c r="L156" s="214"/>
      <c r="M156" s="215"/>
      <c r="N156" s="216"/>
      <c r="O156" s="216"/>
      <c r="P156" s="216"/>
      <c r="Q156" s="216"/>
      <c r="R156" s="216"/>
      <c r="S156" s="216"/>
      <c r="T156" s="217"/>
      <c r="AT156" s="218" t="s">
        <v>182</v>
      </c>
      <c r="AU156" s="218" t="s">
        <v>88</v>
      </c>
      <c r="AV156" s="13" t="s">
        <v>88</v>
      </c>
      <c r="AW156" s="13" t="s">
        <v>34</v>
      </c>
      <c r="AX156" s="13" t="s">
        <v>86</v>
      </c>
      <c r="AY156" s="218" t="s">
        <v>159</v>
      </c>
    </row>
    <row r="157" spans="1:65" s="12" customFormat="1" ht="22.9" customHeight="1">
      <c r="B157" s="177"/>
      <c r="C157" s="178"/>
      <c r="D157" s="179" t="s">
        <v>77</v>
      </c>
      <c r="E157" s="191" t="s">
        <v>191</v>
      </c>
      <c r="F157" s="191" t="s">
        <v>548</v>
      </c>
      <c r="G157" s="178"/>
      <c r="H157" s="178"/>
      <c r="I157" s="181"/>
      <c r="J157" s="192">
        <f>BK157</f>
        <v>0</v>
      </c>
      <c r="K157" s="178"/>
      <c r="L157" s="183"/>
      <c r="M157" s="184"/>
      <c r="N157" s="185"/>
      <c r="O157" s="185"/>
      <c r="P157" s="186">
        <f>SUM(P158:P196)</f>
        <v>0</v>
      </c>
      <c r="Q157" s="185"/>
      <c r="R157" s="186">
        <f>SUM(R158:R196)</f>
        <v>16.007044799999999</v>
      </c>
      <c r="S157" s="185"/>
      <c r="T157" s="187">
        <f>SUM(T158:T196)</f>
        <v>0.23184000000000002</v>
      </c>
      <c r="AR157" s="188" t="s">
        <v>86</v>
      </c>
      <c r="AT157" s="189" t="s">
        <v>77</v>
      </c>
      <c r="AU157" s="189" t="s">
        <v>86</v>
      </c>
      <c r="AY157" s="188" t="s">
        <v>159</v>
      </c>
      <c r="BK157" s="190">
        <f>SUM(BK158:BK196)</f>
        <v>0</v>
      </c>
    </row>
    <row r="158" spans="1:65" s="2" customFormat="1" ht="21.75" customHeight="1">
      <c r="A158" s="35"/>
      <c r="B158" s="36"/>
      <c r="C158" s="193" t="s">
        <v>168</v>
      </c>
      <c r="D158" s="193" t="s">
        <v>162</v>
      </c>
      <c r="E158" s="194" t="s">
        <v>549</v>
      </c>
      <c r="F158" s="195" t="s">
        <v>550</v>
      </c>
      <c r="G158" s="196" t="s">
        <v>269</v>
      </c>
      <c r="H158" s="197">
        <v>328.5</v>
      </c>
      <c r="I158" s="198"/>
      <c r="J158" s="199">
        <f>ROUND(I158*H158,2)</f>
        <v>0</v>
      </c>
      <c r="K158" s="200"/>
      <c r="L158" s="40"/>
      <c r="M158" s="201" t="s">
        <v>1</v>
      </c>
      <c r="N158" s="202" t="s">
        <v>43</v>
      </c>
      <c r="O158" s="72"/>
      <c r="P158" s="203">
        <f>O158*H158</f>
        <v>0</v>
      </c>
      <c r="Q158" s="203">
        <v>0</v>
      </c>
      <c r="R158" s="203">
        <f>Q158*H158</f>
        <v>0</v>
      </c>
      <c r="S158" s="203">
        <v>0</v>
      </c>
      <c r="T158" s="204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05" t="s">
        <v>166</v>
      </c>
      <c r="AT158" s="205" t="s">
        <v>162</v>
      </c>
      <c r="AU158" s="205" t="s">
        <v>88</v>
      </c>
      <c r="AY158" s="18" t="s">
        <v>159</v>
      </c>
      <c r="BE158" s="206">
        <f>IF(N158="základní",J158,0)</f>
        <v>0</v>
      </c>
      <c r="BF158" s="206">
        <f>IF(N158="snížená",J158,0)</f>
        <v>0</v>
      </c>
      <c r="BG158" s="206">
        <f>IF(N158="zákl. přenesená",J158,0)</f>
        <v>0</v>
      </c>
      <c r="BH158" s="206">
        <f>IF(N158="sníž. přenesená",J158,0)</f>
        <v>0</v>
      </c>
      <c r="BI158" s="206">
        <f>IF(N158="nulová",J158,0)</f>
        <v>0</v>
      </c>
      <c r="BJ158" s="18" t="s">
        <v>86</v>
      </c>
      <c r="BK158" s="206">
        <f>ROUND(I158*H158,2)</f>
        <v>0</v>
      </c>
      <c r="BL158" s="18" t="s">
        <v>166</v>
      </c>
      <c r="BM158" s="205" t="s">
        <v>551</v>
      </c>
    </row>
    <row r="159" spans="1:65" s="2" customFormat="1" ht="24.2" customHeight="1">
      <c r="A159" s="35"/>
      <c r="B159" s="36"/>
      <c r="C159" s="193" t="s">
        <v>209</v>
      </c>
      <c r="D159" s="193" t="s">
        <v>162</v>
      </c>
      <c r="E159" s="194" t="s">
        <v>552</v>
      </c>
      <c r="F159" s="195" t="s">
        <v>553</v>
      </c>
      <c r="G159" s="196" t="s">
        <v>269</v>
      </c>
      <c r="H159" s="197">
        <v>328.5</v>
      </c>
      <c r="I159" s="198"/>
      <c r="J159" s="199">
        <f>ROUND(I159*H159,2)</f>
        <v>0</v>
      </c>
      <c r="K159" s="200"/>
      <c r="L159" s="40"/>
      <c r="M159" s="201" t="s">
        <v>1</v>
      </c>
      <c r="N159" s="202" t="s">
        <v>43</v>
      </c>
      <c r="O159" s="72"/>
      <c r="P159" s="203">
        <f>O159*H159</f>
        <v>0</v>
      </c>
      <c r="Q159" s="203">
        <v>0</v>
      </c>
      <c r="R159" s="203">
        <f>Q159*H159</f>
        <v>0</v>
      </c>
      <c r="S159" s="203">
        <v>0</v>
      </c>
      <c r="T159" s="204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5" t="s">
        <v>166</v>
      </c>
      <c r="AT159" s="205" t="s">
        <v>162</v>
      </c>
      <c r="AU159" s="205" t="s">
        <v>88</v>
      </c>
      <c r="AY159" s="18" t="s">
        <v>159</v>
      </c>
      <c r="BE159" s="206">
        <f>IF(N159="základní",J159,0)</f>
        <v>0</v>
      </c>
      <c r="BF159" s="206">
        <f>IF(N159="snížená",J159,0)</f>
        <v>0</v>
      </c>
      <c r="BG159" s="206">
        <f>IF(N159="zákl. přenesená",J159,0)</f>
        <v>0</v>
      </c>
      <c r="BH159" s="206">
        <f>IF(N159="sníž. přenesená",J159,0)</f>
        <v>0</v>
      </c>
      <c r="BI159" s="206">
        <f>IF(N159="nulová",J159,0)</f>
        <v>0</v>
      </c>
      <c r="BJ159" s="18" t="s">
        <v>86</v>
      </c>
      <c r="BK159" s="206">
        <f>ROUND(I159*H159,2)</f>
        <v>0</v>
      </c>
      <c r="BL159" s="18" t="s">
        <v>166</v>
      </c>
      <c r="BM159" s="205" t="s">
        <v>554</v>
      </c>
    </row>
    <row r="160" spans="1:65" s="2" customFormat="1" ht="24.2" customHeight="1">
      <c r="A160" s="35"/>
      <c r="B160" s="36"/>
      <c r="C160" s="193" t="s">
        <v>217</v>
      </c>
      <c r="D160" s="193" t="s">
        <v>162</v>
      </c>
      <c r="E160" s="194" t="s">
        <v>555</v>
      </c>
      <c r="F160" s="195" t="s">
        <v>556</v>
      </c>
      <c r="G160" s="196" t="s">
        <v>269</v>
      </c>
      <c r="H160" s="197">
        <v>328.5</v>
      </c>
      <c r="I160" s="198"/>
      <c r="J160" s="199">
        <f>ROUND(I160*H160,2)</f>
        <v>0</v>
      </c>
      <c r="K160" s="200"/>
      <c r="L160" s="40"/>
      <c r="M160" s="201" t="s">
        <v>1</v>
      </c>
      <c r="N160" s="202" t="s">
        <v>43</v>
      </c>
      <c r="O160" s="72"/>
      <c r="P160" s="203">
        <f>O160*H160</f>
        <v>0</v>
      </c>
      <c r="Q160" s="203">
        <v>0</v>
      </c>
      <c r="R160" s="203">
        <f>Q160*H160</f>
        <v>0</v>
      </c>
      <c r="S160" s="203">
        <v>0</v>
      </c>
      <c r="T160" s="204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05" t="s">
        <v>166</v>
      </c>
      <c r="AT160" s="205" t="s">
        <v>162</v>
      </c>
      <c r="AU160" s="205" t="s">
        <v>88</v>
      </c>
      <c r="AY160" s="18" t="s">
        <v>159</v>
      </c>
      <c r="BE160" s="206">
        <f>IF(N160="základní",J160,0)</f>
        <v>0</v>
      </c>
      <c r="BF160" s="206">
        <f>IF(N160="snížená",J160,0)</f>
        <v>0</v>
      </c>
      <c r="BG160" s="206">
        <f>IF(N160="zákl. přenesená",J160,0)</f>
        <v>0</v>
      </c>
      <c r="BH160" s="206">
        <f>IF(N160="sníž. přenesená",J160,0)</f>
        <v>0</v>
      </c>
      <c r="BI160" s="206">
        <f>IF(N160="nulová",J160,0)</f>
        <v>0</v>
      </c>
      <c r="BJ160" s="18" t="s">
        <v>86</v>
      </c>
      <c r="BK160" s="206">
        <f>ROUND(I160*H160,2)</f>
        <v>0</v>
      </c>
      <c r="BL160" s="18" t="s">
        <v>166</v>
      </c>
      <c r="BM160" s="205" t="s">
        <v>557</v>
      </c>
    </row>
    <row r="161" spans="1:65" s="2" customFormat="1" ht="37.9" customHeight="1">
      <c r="A161" s="35"/>
      <c r="B161" s="36"/>
      <c r="C161" s="193" t="s">
        <v>221</v>
      </c>
      <c r="D161" s="193" t="s">
        <v>162</v>
      </c>
      <c r="E161" s="194" t="s">
        <v>558</v>
      </c>
      <c r="F161" s="195" t="s">
        <v>559</v>
      </c>
      <c r="G161" s="196" t="s">
        <v>269</v>
      </c>
      <c r="H161" s="197">
        <v>328.5</v>
      </c>
      <c r="I161" s="198"/>
      <c r="J161" s="199">
        <f>ROUND(I161*H161,2)</f>
        <v>0</v>
      </c>
      <c r="K161" s="200"/>
      <c r="L161" s="40"/>
      <c r="M161" s="201" t="s">
        <v>1</v>
      </c>
      <c r="N161" s="202" t="s">
        <v>43</v>
      </c>
      <c r="O161" s="72"/>
      <c r="P161" s="203">
        <f>O161*H161</f>
        <v>0</v>
      </c>
      <c r="Q161" s="203">
        <v>4.7239999999999997E-2</v>
      </c>
      <c r="R161" s="203">
        <f>Q161*H161</f>
        <v>15.518339999999998</v>
      </c>
      <c r="S161" s="203">
        <v>0</v>
      </c>
      <c r="T161" s="204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5" t="s">
        <v>166</v>
      </c>
      <c r="AT161" s="205" t="s">
        <v>162</v>
      </c>
      <c r="AU161" s="205" t="s">
        <v>88</v>
      </c>
      <c r="AY161" s="18" t="s">
        <v>159</v>
      </c>
      <c r="BE161" s="206">
        <f>IF(N161="základní",J161,0)</f>
        <v>0</v>
      </c>
      <c r="BF161" s="206">
        <f>IF(N161="snížená",J161,0)</f>
        <v>0</v>
      </c>
      <c r="BG161" s="206">
        <f>IF(N161="zákl. přenesená",J161,0)</f>
        <v>0</v>
      </c>
      <c r="BH161" s="206">
        <f>IF(N161="sníž. přenesená",J161,0)</f>
        <v>0</v>
      </c>
      <c r="BI161" s="206">
        <f>IF(N161="nulová",J161,0)</f>
        <v>0</v>
      </c>
      <c r="BJ161" s="18" t="s">
        <v>86</v>
      </c>
      <c r="BK161" s="206">
        <f>ROUND(I161*H161,2)</f>
        <v>0</v>
      </c>
      <c r="BL161" s="18" t="s">
        <v>166</v>
      </c>
      <c r="BM161" s="205" t="s">
        <v>560</v>
      </c>
    </row>
    <row r="162" spans="1:65" s="2" customFormat="1" ht="33" customHeight="1">
      <c r="A162" s="35"/>
      <c r="B162" s="36"/>
      <c r="C162" s="193" t="s">
        <v>227</v>
      </c>
      <c r="D162" s="193" t="s">
        <v>162</v>
      </c>
      <c r="E162" s="194" t="s">
        <v>561</v>
      </c>
      <c r="F162" s="195" t="s">
        <v>562</v>
      </c>
      <c r="G162" s="196" t="s">
        <v>269</v>
      </c>
      <c r="H162" s="197">
        <v>7.2</v>
      </c>
      <c r="I162" s="198"/>
      <c r="J162" s="199">
        <f>ROUND(I162*H162,2)</f>
        <v>0</v>
      </c>
      <c r="K162" s="200"/>
      <c r="L162" s="40"/>
      <c r="M162" s="201" t="s">
        <v>1</v>
      </c>
      <c r="N162" s="202" t="s">
        <v>43</v>
      </c>
      <c r="O162" s="72"/>
      <c r="P162" s="203">
        <f>O162*H162</f>
        <v>0</v>
      </c>
      <c r="Q162" s="203">
        <v>2.3099999999999999E-2</v>
      </c>
      <c r="R162" s="203">
        <f>Q162*H162</f>
        <v>0.16632</v>
      </c>
      <c r="S162" s="203">
        <v>0</v>
      </c>
      <c r="T162" s="204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05" t="s">
        <v>166</v>
      </c>
      <c r="AT162" s="205" t="s">
        <v>162</v>
      </c>
      <c r="AU162" s="205" t="s">
        <v>88</v>
      </c>
      <c r="AY162" s="18" t="s">
        <v>159</v>
      </c>
      <c r="BE162" s="206">
        <f>IF(N162="základní",J162,0)</f>
        <v>0</v>
      </c>
      <c r="BF162" s="206">
        <f>IF(N162="snížená",J162,0)</f>
        <v>0</v>
      </c>
      <c r="BG162" s="206">
        <f>IF(N162="zákl. přenesená",J162,0)</f>
        <v>0</v>
      </c>
      <c r="BH162" s="206">
        <f>IF(N162="sníž. přenesená",J162,0)</f>
        <v>0</v>
      </c>
      <c r="BI162" s="206">
        <f>IF(N162="nulová",J162,0)</f>
        <v>0</v>
      </c>
      <c r="BJ162" s="18" t="s">
        <v>86</v>
      </c>
      <c r="BK162" s="206">
        <f>ROUND(I162*H162,2)</f>
        <v>0</v>
      </c>
      <c r="BL162" s="18" t="s">
        <v>166</v>
      </c>
      <c r="BM162" s="205" t="s">
        <v>563</v>
      </c>
    </row>
    <row r="163" spans="1:65" s="13" customFormat="1" ht="11.25">
      <c r="B163" s="207"/>
      <c r="C163" s="208"/>
      <c r="D163" s="209" t="s">
        <v>182</v>
      </c>
      <c r="E163" s="210" t="s">
        <v>1</v>
      </c>
      <c r="F163" s="211" t="s">
        <v>564</v>
      </c>
      <c r="G163" s="208"/>
      <c r="H163" s="212">
        <v>7.2</v>
      </c>
      <c r="I163" s="213"/>
      <c r="J163" s="208"/>
      <c r="K163" s="208"/>
      <c r="L163" s="214"/>
      <c r="M163" s="215"/>
      <c r="N163" s="216"/>
      <c r="O163" s="216"/>
      <c r="P163" s="216"/>
      <c r="Q163" s="216"/>
      <c r="R163" s="216"/>
      <c r="S163" s="216"/>
      <c r="T163" s="217"/>
      <c r="AT163" s="218" t="s">
        <v>182</v>
      </c>
      <c r="AU163" s="218" t="s">
        <v>88</v>
      </c>
      <c r="AV163" s="13" t="s">
        <v>88</v>
      </c>
      <c r="AW163" s="13" t="s">
        <v>34</v>
      </c>
      <c r="AX163" s="13" t="s">
        <v>86</v>
      </c>
      <c r="AY163" s="218" t="s">
        <v>159</v>
      </c>
    </row>
    <row r="164" spans="1:65" s="2" customFormat="1" ht="24.2" customHeight="1">
      <c r="A164" s="35"/>
      <c r="B164" s="36"/>
      <c r="C164" s="193" t="s">
        <v>235</v>
      </c>
      <c r="D164" s="193" t="s">
        <v>162</v>
      </c>
      <c r="E164" s="194" t="s">
        <v>565</v>
      </c>
      <c r="F164" s="195" t="s">
        <v>566</v>
      </c>
      <c r="G164" s="196" t="s">
        <v>269</v>
      </c>
      <c r="H164" s="197">
        <v>38.64</v>
      </c>
      <c r="I164" s="198"/>
      <c r="J164" s="199">
        <f>ROUND(I164*H164,2)</f>
        <v>0</v>
      </c>
      <c r="K164" s="200"/>
      <c r="L164" s="40"/>
      <c r="M164" s="201" t="s">
        <v>1</v>
      </c>
      <c r="N164" s="202" t="s">
        <v>43</v>
      </c>
      <c r="O164" s="72"/>
      <c r="P164" s="203">
        <f>O164*H164</f>
        <v>0</v>
      </c>
      <c r="Q164" s="203">
        <v>1.4E-3</v>
      </c>
      <c r="R164" s="203">
        <f>Q164*H164</f>
        <v>5.4095999999999998E-2</v>
      </c>
      <c r="S164" s="203">
        <v>0</v>
      </c>
      <c r="T164" s="204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05" t="s">
        <v>166</v>
      </c>
      <c r="AT164" s="205" t="s">
        <v>162</v>
      </c>
      <c r="AU164" s="205" t="s">
        <v>88</v>
      </c>
      <c r="AY164" s="18" t="s">
        <v>159</v>
      </c>
      <c r="BE164" s="206">
        <f>IF(N164="základní",J164,0)</f>
        <v>0</v>
      </c>
      <c r="BF164" s="206">
        <f>IF(N164="snížená",J164,0)</f>
        <v>0</v>
      </c>
      <c r="BG164" s="206">
        <f>IF(N164="zákl. přenesená",J164,0)</f>
        <v>0</v>
      </c>
      <c r="BH164" s="206">
        <f>IF(N164="sníž. přenesená",J164,0)</f>
        <v>0</v>
      </c>
      <c r="BI164" s="206">
        <f>IF(N164="nulová",J164,0)</f>
        <v>0</v>
      </c>
      <c r="BJ164" s="18" t="s">
        <v>86</v>
      </c>
      <c r="BK164" s="206">
        <f>ROUND(I164*H164,2)</f>
        <v>0</v>
      </c>
      <c r="BL164" s="18" t="s">
        <v>166</v>
      </c>
      <c r="BM164" s="205" t="s">
        <v>567</v>
      </c>
    </row>
    <row r="165" spans="1:65" s="2" customFormat="1" ht="24.2" customHeight="1">
      <c r="A165" s="35"/>
      <c r="B165" s="36"/>
      <c r="C165" s="193" t="s">
        <v>8</v>
      </c>
      <c r="D165" s="193" t="s">
        <v>162</v>
      </c>
      <c r="E165" s="194" t="s">
        <v>568</v>
      </c>
      <c r="F165" s="195" t="s">
        <v>569</v>
      </c>
      <c r="G165" s="196" t="s">
        <v>249</v>
      </c>
      <c r="H165" s="197">
        <v>29.6</v>
      </c>
      <c r="I165" s="198"/>
      <c r="J165" s="199">
        <f>ROUND(I165*H165,2)</f>
        <v>0</v>
      </c>
      <c r="K165" s="200"/>
      <c r="L165" s="40"/>
      <c r="M165" s="201" t="s">
        <v>1</v>
      </c>
      <c r="N165" s="202" t="s">
        <v>43</v>
      </c>
      <c r="O165" s="72"/>
      <c r="P165" s="203">
        <f>O165*H165</f>
        <v>0</v>
      </c>
      <c r="Q165" s="203">
        <v>1.14E-3</v>
      </c>
      <c r="R165" s="203">
        <f>Q165*H165</f>
        <v>3.3744000000000003E-2</v>
      </c>
      <c r="S165" s="203">
        <v>0</v>
      </c>
      <c r="T165" s="204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05" t="s">
        <v>166</v>
      </c>
      <c r="AT165" s="205" t="s">
        <v>162</v>
      </c>
      <c r="AU165" s="205" t="s">
        <v>88</v>
      </c>
      <c r="AY165" s="18" t="s">
        <v>159</v>
      </c>
      <c r="BE165" s="206">
        <f>IF(N165="základní",J165,0)</f>
        <v>0</v>
      </c>
      <c r="BF165" s="206">
        <f>IF(N165="snížená",J165,0)</f>
        <v>0</v>
      </c>
      <c r="BG165" s="206">
        <f>IF(N165="zákl. přenesená",J165,0)</f>
        <v>0</v>
      </c>
      <c r="BH165" s="206">
        <f>IF(N165="sníž. přenesená",J165,0)</f>
        <v>0</v>
      </c>
      <c r="BI165" s="206">
        <f>IF(N165="nulová",J165,0)</f>
        <v>0</v>
      </c>
      <c r="BJ165" s="18" t="s">
        <v>86</v>
      </c>
      <c r="BK165" s="206">
        <f>ROUND(I165*H165,2)</f>
        <v>0</v>
      </c>
      <c r="BL165" s="18" t="s">
        <v>166</v>
      </c>
      <c r="BM165" s="205" t="s">
        <v>570</v>
      </c>
    </row>
    <row r="166" spans="1:65" s="13" customFormat="1" ht="11.25">
      <c r="B166" s="207"/>
      <c r="C166" s="208"/>
      <c r="D166" s="209" t="s">
        <v>182</v>
      </c>
      <c r="E166" s="210" t="s">
        <v>1</v>
      </c>
      <c r="F166" s="211" t="s">
        <v>571</v>
      </c>
      <c r="G166" s="208"/>
      <c r="H166" s="212">
        <v>8</v>
      </c>
      <c r="I166" s="213"/>
      <c r="J166" s="208"/>
      <c r="K166" s="208"/>
      <c r="L166" s="214"/>
      <c r="M166" s="215"/>
      <c r="N166" s="216"/>
      <c r="O166" s="216"/>
      <c r="P166" s="216"/>
      <c r="Q166" s="216"/>
      <c r="R166" s="216"/>
      <c r="S166" s="216"/>
      <c r="T166" s="217"/>
      <c r="AT166" s="218" t="s">
        <v>182</v>
      </c>
      <c r="AU166" s="218" t="s">
        <v>88</v>
      </c>
      <c r="AV166" s="13" t="s">
        <v>88</v>
      </c>
      <c r="AW166" s="13" t="s">
        <v>34</v>
      </c>
      <c r="AX166" s="13" t="s">
        <v>78</v>
      </c>
      <c r="AY166" s="218" t="s">
        <v>159</v>
      </c>
    </row>
    <row r="167" spans="1:65" s="13" customFormat="1" ht="11.25">
      <c r="B167" s="207"/>
      <c r="C167" s="208"/>
      <c r="D167" s="209" t="s">
        <v>182</v>
      </c>
      <c r="E167" s="210" t="s">
        <v>1</v>
      </c>
      <c r="F167" s="211" t="s">
        <v>572</v>
      </c>
      <c r="G167" s="208"/>
      <c r="H167" s="212">
        <v>0.6</v>
      </c>
      <c r="I167" s="213"/>
      <c r="J167" s="208"/>
      <c r="K167" s="208"/>
      <c r="L167" s="214"/>
      <c r="M167" s="215"/>
      <c r="N167" s="216"/>
      <c r="O167" s="216"/>
      <c r="P167" s="216"/>
      <c r="Q167" s="216"/>
      <c r="R167" s="216"/>
      <c r="S167" s="216"/>
      <c r="T167" s="217"/>
      <c r="AT167" s="218" t="s">
        <v>182</v>
      </c>
      <c r="AU167" s="218" t="s">
        <v>88</v>
      </c>
      <c r="AV167" s="13" t="s">
        <v>88</v>
      </c>
      <c r="AW167" s="13" t="s">
        <v>34</v>
      </c>
      <c r="AX167" s="13" t="s">
        <v>78</v>
      </c>
      <c r="AY167" s="218" t="s">
        <v>159</v>
      </c>
    </row>
    <row r="168" spans="1:65" s="13" customFormat="1" ht="11.25">
      <c r="B168" s="207"/>
      <c r="C168" s="208"/>
      <c r="D168" s="209" t="s">
        <v>182</v>
      </c>
      <c r="E168" s="210" t="s">
        <v>1</v>
      </c>
      <c r="F168" s="211" t="s">
        <v>573</v>
      </c>
      <c r="G168" s="208"/>
      <c r="H168" s="212">
        <v>16</v>
      </c>
      <c r="I168" s="213"/>
      <c r="J168" s="208"/>
      <c r="K168" s="208"/>
      <c r="L168" s="214"/>
      <c r="M168" s="215"/>
      <c r="N168" s="216"/>
      <c r="O168" s="216"/>
      <c r="P168" s="216"/>
      <c r="Q168" s="216"/>
      <c r="R168" s="216"/>
      <c r="S168" s="216"/>
      <c r="T168" s="217"/>
      <c r="AT168" s="218" t="s">
        <v>182</v>
      </c>
      <c r="AU168" s="218" t="s">
        <v>88</v>
      </c>
      <c r="AV168" s="13" t="s">
        <v>88</v>
      </c>
      <c r="AW168" s="13" t="s">
        <v>34</v>
      </c>
      <c r="AX168" s="13" t="s">
        <v>78</v>
      </c>
      <c r="AY168" s="218" t="s">
        <v>159</v>
      </c>
    </row>
    <row r="169" spans="1:65" s="13" customFormat="1" ht="11.25">
      <c r="B169" s="207"/>
      <c r="C169" s="208"/>
      <c r="D169" s="209" t="s">
        <v>182</v>
      </c>
      <c r="E169" s="210" t="s">
        <v>1</v>
      </c>
      <c r="F169" s="211" t="s">
        <v>574</v>
      </c>
      <c r="G169" s="208"/>
      <c r="H169" s="212">
        <v>5</v>
      </c>
      <c r="I169" s="213"/>
      <c r="J169" s="208"/>
      <c r="K169" s="208"/>
      <c r="L169" s="214"/>
      <c r="M169" s="215"/>
      <c r="N169" s="216"/>
      <c r="O169" s="216"/>
      <c r="P169" s="216"/>
      <c r="Q169" s="216"/>
      <c r="R169" s="216"/>
      <c r="S169" s="216"/>
      <c r="T169" s="217"/>
      <c r="AT169" s="218" t="s">
        <v>182</v>
      </c>
      <c r="AU169" s="218" t="s">
        <v>88</v>
      </c>
      <c r="AV169" s="13" t="s">
        <v>88</v>
      </c>
      <c r="AW169" s="13" t="s">
        <v>34</v>
      </c>
      <c r="AX169" s="13" t="s">
        <v>78</v>
      </c>
      <c r="AY169" s="218" t="s">
        <v>159</v>
      </c>
    </row>
    <row r="170" spans="1:65" s="14" customFormat="1" ht="11.25">
      <c r="B170" s="219"/>
      <c r="C170" s="220"/>
      <c r="D170" s="209" t="s">
        <v>182</v>
      </c>
      <c r="E170" s="221" t="s">
        <v>1</v>
      </c>
      <c r="F170" s="222" t="s">
        <v>184</v>
      </c>
      <c r="G170" s="220"/>
      <c r="H170" s="223">
        <v>29.6</v>
      </c>
      <c r="I170" s="224"/>
      <c r="J170" s="220"/>
      <c r="K170" s="220"/>
      <c r="L170" s="225"/>
      <c r="M170" s="226"/>
      <c r="N170" s="227"/>
      <c r="O170" s="227"/>
      <c r="P170" s="227"/>
      <c r="Q170" s="227"/>
      <c r="R170" s="227"/>
      <c r="S170" s="227"/>
      <c r="T170" s="228"/>
      <c r="AT170" s="229" t="s">
        <v>182</v>
      </c>
      <c r="AU170" s="229" t="s">
        <v>88</v>
      </c>
      <c r="AV170" s="14" t="s">
        <v>166</v>
      </c>
      <c r="AW170" s="14" t="s">
        <v>34</v>
      </c>
      <c r="AX170" s="14" t="s">
        <v>86</v>
      </c>
      <c r="AY170" s="229" t="s">
        <v>159</v>
      </c>
    </row>
    <row r="171" spans="1:65" s="2" customFormat="1" ht="24.2" customHeight="1">
      <c r="A171" s="35"/>
      <c r="B171" s="36"/>
      <c r="C171" s="193" t="s">
        <v>238</v>
      </c>
      <c r="D171" s="193" t="s">
        <v>162</v>
      </c>
      <c r="E171" s="194" t="s">
        <v>575</v>
      </c>
      <c r="F171" s="195" t="s">
        <v>576</v>
      </c>
      <c r="G171" s="196" t="s">
        <v>249</v>
      </c>
      <c r="H171" s="197">
        <v>2.8</v>
      </c>
      <c r="I171" s="198"/>
      <c r="J171" s="199">
        <f>ROUND(I171*H171,2)</f>
        <v>0</v>
      </c>
      <c r="K171" s="200"/>
      <c r="L171" s="40"/>
      <c r="M171" s="201" t="s">
        <v>1</v>
      </c>
      <c r="N171" s="202" t="s">
        <v>43</v>
      </c>
      <c r="O171" s="72"/>
      <c r="P171" s="203">
        <f>O171*H171</f>
        <v>0</v>
      </c>
      <c r="Q171" s="203">
        <v>0</v>
      </c>
      <c r="R171" s="203">
        <f>Q171*H171</f>
        <v>0</v>
      </c>
      <c r="S171" s="203">
        <v>0</v>
      </c>
      <c r="T171" s="204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05" t="s">
        <v>166</v>
      </c>
      <c r="AT171" s="205" t="s">
        <v>162</v>
      </c>
      <c r="AU171" s="205" t="s">
        <v>88</v>
      </c>
      <c r="AY171" s="18" t="s">
        <v>159</v>
      </c>
      <c r="BE171" s="206">
        <f>IF(N171="základní",J171,0)</f>
        <v>0</v>
      </c>
      <c r="BF171" s="206">
        <f>IF(N171="snížená",J171,0)</f>
        <v>0</v>
      </c>
      <c r="BG171" s="206">
        <f>IF(N171="zákl. přenesená",J171,0)</f>
        <v>0</v>
      </c>
      <c r="BH171" s="206">
        <f>IF(N171="sníž. přenesená",J171,0)</f>
        <v>0</v>
      </c>
      <c r="BI171" s="206">
        <f>IF(N171="nulová",J171,0)</f>
        <v>0</v>
      </c>
      <c r="BJ171" s="18" t="s">
        <v>86</v>
      </c>
      <c r="BK171" s="206">
        <f>ROUND(I171*H171,2)</f>
        <v>0</v>
      </c>
      <c r="BL171" s="18" t="s">
        <v>166</v>
      </c>
      <c r="BM171" s="205" t="s">
        <v>577</v>
      </c>
    </row>
    <row r="172" spans="1:65" s="15" customFormat="1" ht="11.25">
      <c r="B172" s="246"/>
      <c r="C172" s="247"/>
      <c r="D172" s="209" t="s">
        <v>182</v>
      </c>
      <c r="E172" s="248" t="s">
        <v>1</v>
      </c>
      <c r="F172" s="249" t="s">
        <v>578</v>
      </c>
      <c r="G172" s="247"/>
      <c r="H172" s="248" t="s">
        <v>1</v>
      </c>
      <c r="I172" s="250"/>
      <c r="J172" s="247"/>
      <c r="K172" s="247"/>
      <c r="L172" s="251"/>
      <c r="M172" s="252"/>
      <c r="N172" s="253"/>
      <c r="O172" s="253"/>
      <c r="P172" s="253"/>
      <c r="Q172" s="253"/>
      <c r="R172" s="253"/>
      <c r="S172" s="253"/>
      <c r="T172" s="254"/>
      <c r="AT172" s="255" t="s">
        <v>182</v>
      </c>
      <c r="AU172" s="255" t="s">
        <v>88</v>
      </c>
      <c r="AV172" s="15" t="s">
        <v>86</v>
      </c>
      <c r="AW172" s="15" t="s">
        <v>34</v>
      </c>
      <c r="AX172" s="15" t="s">
        <v>78</v>
      </c>
      <c r="AY172" s="255" t="s">
        <v>159</v>
      </c>
    </row>
    <row r="173" spans="1:65" s="13" customFormat="1" ht="11.25">
      <c r="B173" s="207"/>
      <c r="C173" s="208"/>
      <c r="D173" s="209" t="s">
        <v>182</v>
      </c>
      <c r="E173" s="210" t="s">
        <v>1</v>
      </c>
      <c r="F173" s="211" t="s">
        <v>579</v>
      </c>
      <c r="G173" s="208"/>
      <c r="H173" s="212">
        <v>2.8</v>
      </c>
      <c r="I173" s="213"/>
      <c r="J173" s="208"/>
      <c r="K173" s="208"/>
      <c r="L173" s="214"/>
      <c r="M173" s="215"/>
      <c r="N173" s="216"/>
      <c r="O173" s="216"/>
      <c r="P173" s="216"/>
      <c r="Q173" s="216"/>
      <c r="R173" s="216"/>
      <c r="S173" s="216"/>
      <c r="T173" s="217"/>
      <c r="AT173" s="218" t="s">
        <v>182</v>
      </c>
      <c r="AU173" s="218" t="s">
        <v>88</v>
      </c>
      <c r="AV173" s="13" t="s">
        <v>88</v>
      </c>
      <c r="AW173" s="13" t="s">
        <v>34</v>
      </c>
      <c r="AX173" s="13" t="s">
        <v>78</v>
      </c>
      <c r="AY173" s="218" t="s">
        <v>159</v>
      </c>
    </row>
    <row r="174" spans="1:65" s="14" customFormat="1" ht="11.25">
      <c r="B174" s="219"/>
      <c r="C174" s="220"/>
      <c r="D174" s="209" t="s">
        <v>182</v>
      </c>
      <c r="E174" s="221" t="s">
        <v>1</v>
      </c>
      <c r="F174" s="222" t="s">
        <v>184</v>
      </c>
      <c r="G174" s="220"/>
      <c r="H174" s="223">
        <v>2.8</v>
      </c>
      <c r="I174" s="224"/>
      <c r="J174" s="220"/>
      <c r="K174" s="220"/>
      <c r="L174" s="225"/>
      <c r="M174" s="226"/>
      <c r="N174" s="227"/>
      <c r="O174" s="227"/>
      <c r="P174" s="227"/>
      <c r="Q174" s="227"/>
      <c r="R174" s="227"/>
      <c r="S174" s="227"/>
      <c r="T174" s="228"/>
      <c r="AT174" s="229" t="s">
        <v>182</v>
      </c>
      <c r="AU174" s="229" t="s">
        <v>88</v>
      </c>
      <c r="AV174" s="14" t="s">
        <v>166</v>
      </c>
      <c r="AW174" s="14" t="s">
        <v>34</v>
      </c>
      <c r="AX174" s="14" t="s">
        <v>86</v>
      </c>
      <c r="AY174" s="229" t="s">
        <v>159</v>
      </c>
    </row>
    <row r="175" spans="1:65" s="2" customFormat="1" ht="44.25" customHeight="1">
      <c r="A175" s="35"/>
      <c r="B175" s="36"/>
      <c r="C175" s="193" t="s">
        <v>255</v>
      </c>
      <c r="D175" s="193" t="s">
        <v>162</v>
      </c>
      <c r="E175" s="194" t="s">
        <v>580</v>
      </c>
      <c r="F175" s="195" t="s">
        <v>581</v>
      </c>
      <c r="G175" s="196" t="s">
        <v>249</v>
      </c>
      <c r="H175" s="197">
        <v>22.25</v>
      </c>
      <c r="I175" s="198"/>
      <c r="J175" s="199">
        <f>ROUND(I175*H175,2)</f>
        <v>0</v>
      </c>
      <c r="K175" s="200"/>
      <c r="L175" s="40"/>
      <c r="M175" s="201" t="s">
        <v>1</v>
      </c>
      <c r="N175" s="202" t="s">
        <v>43</v>
      </c>
      <c r="O175" s="72"/>
      <c r="P175" s="203">
        <f>O175*H175</f>
        <v>0</v>
      </c>
      <c r="Q175" s="203">
        <v>0</v>
      </c>
      <c r="R175" s="203">
        <f>Q175*H175</f>
        <v>0</v>
      </c>
      <c r="S175" s="203">
        <v>0</v>
      </c>
      <c r="T175" s="204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05" t="s">
        <v>166</v>
      </c>
      <c r="AT175" s="205" t="s">
        <v>162</v>
      </c>
      <c r="AU175" s="205" t="s">
        <v>88</v>
      </c>
      <c r="AY175" s="18" t="s">
        <v>159</v>
      </c>
      <c r="BE175" s="206">
        <f>IF(N175="základní",J175,0)</f>
        <v>0</v>
      </c>
      <c r="BF175" s="206">
        <f>IF(N175="snížená",J175,0)</f>
        <v>0</v>
      </c>
      <c r="BG175" s="206">
        <f>IF(N175="zákl. přenesená",J175,0)</f>
        <v>0</v>
      </c>
      <c r="BH175" s="206">
        <f>IF(N175="sníž. přenesená",J175,0)</f>
        <v>0</v>
      </c>
      <c r="BI175" s="206">
        <f>IF(N175="nulová",J175,0)</f>
        <v>0</v>
      </c>
      <c r="BJ175" s="18" t="s">
        <v>86</v>
      </c>
      <c r="BK175" s="206">
        <f>ROUND(I175*H175,2)</f>
        <v>0</v>
      </c>
      <c r="BL175" s="18" t="s">
        <v>166</v>
      </c>
      <c r="BM175" s="205" t="s">
        <v>582</v>
      </c>
    </row>
    <row r="176" spans="1:65" s="2" customFormat="1" ht="37.9" customHeight="1">
      <c r="A176" s="35"/>
      <c r="B176" s="36"/>
      <c r="C176" s="193" t="s">
        <v>261</v>
      </c>
      <c r="D176" s="193" t="s">
        <v>162</v>
      </c>
      <c r="E176" s="194" t="s">
        <v>583</v>
      </c>
      <c r="F176" s="195" t="s">
        <v>584</v>
      </c>
      <c r="G176" s="196" t="s">
        <v>269</v>
      </c>
      <c r="H176" s="197">
        <v>154</v>
      </c>
      <c r="I176" s="198"/>
      <c r="J176" s="199">
        <f>ROUND(I176*H176,2)</f>
        <v>0</v>
      </c>
      <c r="K176" s="200"/>
      <c r="L176" s="40"/>
      <c r="M176" s="201" t="s">
        <v>1</v>
      </c>
      <c r="N176" s="202" t="s">
        <v>43</v>
      </c>
      <c r="O176" s="72"/>
      <c r="P176" s="203">
        <f>O176*H176</f>
        <v>0</v>
      </c>
      <c r="Q176" s="203">
        <v>0</v>
      </c>
      <c r="R176" s="203">
        <f>Q176*H176</f>
        <v>0</v>
      </c>
      <c r="S176" s="203">
        <v>0</v>
      </c>
      <c r="T176" s="204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05" t="s">
        <v>166</v>
      </c>
      <c r="AT176" s="205" t="s">
        <v>162</v>
      </c>
      <c r="AU176" s="205" t="s">
        <v>88</v>
      </c>
      <c r="AY176" s="18" t="s">
        <v>159</v>
      </c>
      <c r="BE176" s="206">
        <f>IF(N176="základní",J176,0)</f>
        <v>0</v>
      </c>
      <c r="BF176" s="206">
        <f>IF(N176="snížená",J176,0)</f>
        <v>0</v>
      </c>
      <c r="BG176" s="206">
        <f>IF(N176="zákl. přenesená",J176,0)</f>
        <v>0</v>
      </c>
      <c r="BH176" s="206">
        <f>IF(N176="sníž. přenesená",J176,0)</f>
        <v>0</v>
      </c>
      <c r="BI176" s="206">
        <f>IF(N176="nulová",J176,0)</f>
        <v>0</v>
      </c>
      <c r="BJ176" s="18" t="s">
        <v>86</v>
      </c>
      <c r="BK176" s="206">
        <f>ROUND(I176*H176,2)</f>
        <v>0</v>
      </c>
      <c r="BL176" s="18" t="s">
        <v>166</v>
      </c>
      <c r="BM176" s="205" t="s">
        <v>585</v>
      </c>
    </row>
    <row r="177" spans="1:65" s="13" customFormat="1" ht="11.25">
      <c r="B177" s="207"/>
      <c r="C177" s="208"/>
      <c r="D177" s="209" t="s">
        <v>182</v>
      </c>
      <c r="E177" s="210" t="s">
        <v>1</v>
      </c>
      <c r="F177" s="211" t="s">
        <v>586</v>
      </c>
      <c r="G177" s="208"/>
      <c r="H177" s="212">
        <v>154</v>
      </c>
      <c r="I177" s="213"/>
      <c r="J177" s="208"/>
      <c r="K177" s="208"/>
      <c r="L177" s="214"/>
      <c r="M177" s="215"/>
      <c r="N177" s="216"/>
      <c r="O177" s="216"/>
      <c r="P177" s="216"/>
      <c r="Q177" s="216"/>
      <c r="R177" s="216"/>
      <c r="S177" s="216"/>
      <c r="T177" s="217"/>
      <c r="AT177" s="218" t="s">
        <v>182</v>
      </c>
      <c r="AU177" s="218" t="s">
        <v>88</v>
      </c>
      <c r="AV177" s="13" t="s">
        <v>88</v>
      </c>
      <c r="AW177" s="13" t="s">
        <v>34</v>
      </c>
      <c r="AX177" s="13" t="s">
        <v>86</v>
      </c>
      <c r="AY177" s="218" t="s">
        <v>159</v>
      </c>
    </row>
    <row r="178" spans="1:65" s="2" customFormat="1" ht="24.2" customHeight="1">
      <c r="A178" s="35"/>
      <c r="B178" s="36"/>
      <c r="C178" s="193" t="s">
        <v>266</v>
      </c>
      <c r="D178" s="193" t="s">
        <v>162</v>
      </c>
      <c r="E178" s="194" t="s">
        <v>587</v>
      </c>
      <c r="F178" s="195" t="s">
        <v>588</v>
      </c>
      <c r="G178" s="196" t="s">
        <v>269</v>
      </c>
      <c r="H178" s="197">
        <v>18.53</v>
      </c>
      <c r="I178" s="198"/>
      <c r="J178" s="199">
        <f>ROUND(I178*H178,2)</f>
        <v>0</v>
      </c>
      <c r="K178" s="200"/>
      <c r="L178" s="40"/>
      <c r="M178" s="201" t="s">
        <v>1</v>
      </c>
      <c r="N178" s="202" t="s">
        <v>43</v>
      </c>
      <c r="O178" s="72"/>
      <c r="P178" s="203">
        <f>O178*H178</f>
        <v>0</v>
      </c>
      <c r="Q178" s="203">
        <v>0</v>
      </c>
      <c r="R178" s="203">
        <f>Q178*H178</f>
        <v>0</v>
      </c>
      <c r="S178" s="203">
        <v>0</v>
      </c>
      <c r="T178" s="204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05" t="s">
        <v>166</v>
      </c>
      <c r="AT178" s="205" t="s">
        <v>162</v>
      </c>
      <c r="AU178" s="205" t="s">
        <v>88</v>
      </c>
      <c r="AY178" s="18" t="s">
        <v>159</v>
      </c>
      <c r="BE178" s="206">
        <f>IF(N178="základní",J178,0)</f>
        <v>0</v>
      </c>
      <c r="BF178" s="206">
        <f>IF(N178="snížená",J178,0)</f>
        <v>0</v>
      </c>
      <c r="BG178" s="206">
        <f>IF(N178="zákl. přenesená",J178,0)</f>
        <v>0</v>
      </c>
      <c r="BH178" s="206">
        <f>IF(N178="sníž. přenesená",J178,0)</f>
        <v>0</v>
      </c>
      <c r="BI178" s="206">
        <f>IF(N178="nulová",J178,0)</f>
        <v>0</v>
      </c>
      <c r="BJ178" s="18" t="s">
        <v>86</v>
      </c>
      <c r="BK178" s="206">
        <f>ROUND(I178*H178,2)</f>
        <v>0</v>
      </c>
      <c r="BL178" s="18" t="s">
        <v>166</v>
      </c>
      <c r="BM178" s="205" t="s">
        <v>589</v>
      </c>
    </row>
    <row r="179" spans="1:65" s="15" customFormat="1" ht="11.25">
      <c r="B179" s="246"/>
      <c r="C179" s="247"/>
      <c r="D179" s="209" t="s">
        <v>182</v>
      </c>
      <c r="E179" s="248" t="s">
        <v>1</v>
      </c>
      <c r="F179" s="249" t="s">
        <v>590</v>
      </c>
      <c r="G179" s="247"/>
      <c r="H179" s="248" t="s">
        <v>1</v>
      </c>
      <c r="I179" s="250"/>
      <c r="J179" s="247"/>
      <c r="K179" s="247"/>
      <c r="L179" s="251"/>
      <c r="M179" s="252"/>
      <c r="N179" s="253"/>
      <c r="O179" s="253"/>
      <c r="P179" s="253"/>
      <c r="Q179" s="253"/>
      <c r="R179" s="253"/>
      <c r="S179" s="253"/>
      <c r="T179" s="254"/>
      <c r="AT179" s="255" t="s">
        <v>182</v>
      </c>
      <c r="AU179" s="255" t="s">
        <v>88</v>
      </c>
      <c r="AV179" s="15" t="s">
        <v>86</v>
      </c>
      <c r="AW179" s="15" t="s">
        <v>34</v>
      </c>
      <c r="AX179" s="15" t="s">
        <v>78</v>
      </c>
      <c r="AY179" s="255" t="s">
        <v>159</v>
      </c>
    </row>
    <row r="180" spans="1:65" s="15" customFormat="1" ht="11.25">
      <c r="B180" s="246"/>
      <c r="C180" s="247"/>
      <c r="D180" s="209" t="s">
        <v>182</v>
      </c>
      <c r="E180" s="248" t="s">
        <v>1</v>
      </c>
      <c r="F180" s="249" t="s">
        <v>591</v>
      </c>
      <c r="G180" s="247"/>
      <c r="H180" s="248" t="s">
        <v>1</v>
      </c>
      <c r="I180" s="250"/>
      <c r="J180" s="247"/>
      <c r="K180" s="247"/>
      <c r="L180" s="251"/>
      <c r="M180" s="252"/>
      <c r="N180" s="253"/>
      <c r="O180" s="253"/>
      <c r="P180" s="253"/>
      <c r="Q180" s="253"/>
      <c r="R180" s="253"/>
      <c r="S180" s="253"/>
      <c r="T180" s="254"/>
      <c r="AT180" s="255" t="s">
        <v>182</v>
      </c>
      <c r="AU180" s="255" t="s">
        <v>88</v>
      </c>
      <c r="AV180" s="15" t="s">
        <v>86</v>
      </c>
      <c r="AW180" s="15" t="s">
        <v>34</v>
      </c>
      <c r="AX180" s="15" t="s">
        <v>78</v>
      </c>
      <c r="AY180" s="255" t="s">
        <v>159</v>
      </c>
    </row>
    <row r="181" spans="1:65" s="13" customFormat="1" ht="11.25">
      <c r="B181" s="207"/>
      <c r="C181" s="208"/>
      <c r="D181" s="209" t="s">
        <v>182</v>
      </c>
      <c r="E181" s="210" t="s">
        <v>1</v>
      </c>
      <c r="F181" s="211" t="s">
        <v>592</v>
      </c>
      <c r="G181" s="208"/>
      <c r="H181" s="212">
        <v>7.2</v>
      </c>
      <c r="I181" s="213"/>
      <c r="J181" s="208"/>
      <c r="K181" s="208"/>
      <c r="L181" s="214"/>
      <c r="M181" s="215"/>
      <c r="N181" s="216"/>
      <c r="O181" s="216"/>
      <c r="P181" s="216"/>
      <c r="Q181" s="216"/>
      <c r="R181" s="216"/>
      <c r="S181" s="216"/>
      <c r="T181" s="217"/>
      <c r="AT181" s="218" t="s">
        <v>182</v>
      </c>
      <c r="AU181" s="218" t="s">
        <v>88</v>
      </c>
      <c r="AV181" s="13" t="s">
        <v>88</v>
      </c>
      <c r="AW181" s="13" t="s">
        <v>34</v>
      </c>
      <c r="AX181" s="13" t="s">
        <v>78</v>
      </c>
      <c r="AY181" s="218" t="s">
        <v>159</v>
      </c>
    </row>
    <row r="182" spans="1:65" s="13" customFormat="1" ht="11.25">
      <c r="B182" s="207"/>
      <c r="C182" s="208"/>
      <c r="D182" s="209" t="s">
        <v>182</v>
      </c>
      <c r="E182" s="210" t="s">
        <v>1</v>
      </c>
      <c r="F182" s="211" t="s">
        <v>593</v>
      </c>
      <c r="G182" s="208"/>
      <c r="H182" s="212">
        <v>1.44</v>
      </c>
      <c r="I182" s="213"/>
      <c r="J182" s="208"/>
      <c r="K182" s="208"/>
      <c r="L182" s="214"/>
      <c r="M182" s="215"/>
      <c r="N182" s="216"/>
      <c r="O182" s="216"/>
      <c r="P182" s="216"/>
      <c r="Q182" s="216"/>
      <c r="R182" s="216"/>
      <c r="S182" s="216"/>
      <c r="T182" s="217"/>
      <c r="AT182" s="218" t="s">
        <v>182</v>
      </c>
      <c r="AU182" s="218" t="s">
        <v>88</v>
      </c>
      <c r="AV182" s="13" t="s">
        <v>88</v>
      </c>
      <c r="AW182" s="13" t="s">
        <v>34</v>
      </c>
      <c r="AX182" s="13" t="s">
        <v>78</v>
      </c>
      <c r="AY182" s="218" t="s">
        <v>159</v>
      </c>
    </row>
    <row r="183" spans="1:65" s="13" customFormat="1" ht="11.25">
      <c r="B183" s="207"/>
      <c r="C183" s="208"/>
      <c r="D183" s="209" t="s">
        <v>182</v>
      </c>
      <c r="E183" s="210" t="s">
        <v>1</v>
      </c>
      <c r="F183" s="211" t="s">
        <v>594</v>
      </c>
      <c r="G183" s="208"/>
      <c r="H183" s="212">
        <v>1.21</v>
      </c>
      <c r="I183" s="213"/>
      <c r="J183" s="208"/>
      <c r="K183" s="208"/>
      <c r="L183" s="214"/>
      <c r="M183" s="215"/>
      <c r="N183" s="216"/>
      <c r="O183" s="216"/>
      <c r="P183" s="216"/>
      <c r="Q183" s="216"/>
      <c r="R183" s="216"/>
      <c r="S183" s="216"/>
      <c r="T183" s="217"/>
      <c r="AT183" s="218" t="s">
        <v>182</v>
      </c>
      <c r="AU183" s="218" t="s">
        <v>88</v>
      </c>
      <c r="AV183" s="13" t="s">
        <v>88</v>
      </c>
      <c r="AW183" s="13" t="s">
        <v>34</v>
      </c>
      <c r="AX183" s="13" t="s">
        <v>78</v>
      </c>
      <c r="AY183" s="218" t="s">
        <v>159</v>
      </c>
    </row>
    <row r="184" spans="1:65" s="13" customFormat="1" ht="11.25">
      <c r="B184" s="207"/>
      <c r="C184" s="208"/>
      <c r="D184" s="209" t="s">
        <v>182</v>
      </c>
      <c r="E184" s="210" t="s">
        <v>1</v>
      </c>
      <c r="F184" s="211" t="s">
        <v>595</v>
      </c>
      <c r="G184" s="208"/>
      <c r="H184" s="212">
        <v>1.68</v>
      </c>
      <c r="I184" s="213"/>
      <c r="J184" s="208"/>
      <c r="K184" s="208"/>
      <c r="L184" s="214"/>
      <c r="M184" s="215"/>
      <c r="N184" s="216"/>
      <c r="O184" s="216"/>
      <c r="P184" s="216"/>
      <c r="Q184" s="216"/>
      <c r="R184" s="216"/>
      <c r="S184" s="216"/>
      <c r="T184" s="217"/>
      <c r="AT184" s="218" t="s">
        <v>182</v>
      </c>
      <c r="AU184" s="218" t="s">
        <v>88</v>
      </c>
      <c r="AV184" s="13" t="s">
        <v>88</v>
      </c>
      <c r="AW184" s="13" t="s">
        <v>34</v>
      </c>
      <c r="AX184" s="13" t="s">
        <v>78</v>
      </c>
      <c r="AY184" s="218" t="s">
        <v>159</v>
      </c>
    </row>
    <row r="185" spans="1:65" s="16" customFormat="1" ht="11.25">
      <c r="B185" s="260"/>
      <c r="C185" s="261"/>
      <c r="D185" s="209" t="s">
        <v>182</v>
      </c>
      <c r="E185" s="262" t="s">
        <v>1</v>
      </c>
      <c r="F185" s="263" t="s">
        <v>596</v>
      </c>
      <c r="G185" s="261"/>
      <c r="H185" s="264">
        <v>11.530000000000001</v>
      </c>
      <c r="I185" s="265"/>
      <c r="J185" s="261"/>
      <c r="K185" s="261"/>
      <c r="L185" s="266"/>
      <c r="M185" s="267"/>
      <c r="N185" s="268"/>
      <c r="O185" s="268"/>
      <c r="P185" s="268"/>
      <c r="Q185" s="268"/>
      <c r="R185" s="268"/>
      <c r="S185" s="268"/>
      <c r="T185" s="269"/>
      <c r="AT185" s="270" t="s">
        <v>182</v>
      </c>
      <c r="AU185" s="270" t="s">
        <v>88</v>
      </c>
      <c r="AV185" s="16" t="s">
        <v>160</v>
      </c>
      <c r="AW185" s="16" t="s">
        <v>34</v>
      </c>
      <c r="AX185" s="16" t="s">
        <v>78</v>
      </c>
      <c r="AY185" s="270" t="s">
        <v>159</v>
      </c>
    </row>
    <row r="186" spans="1:65" s="15" customFormat="1" ht="11.25">
      <c r="B186" s="246"/>
      <c r="C186" s="247"/>
      <c r="D186" s="209" t="s">
        <v>182</v>
      </c>
      <c r="E186" s="248" t="s">
        <v>1</v>
      </c>
      <c r="F186" s="249" t="s">
        <v>597</v>
      </c>
      <c r="G186" s="247"/>
      <c r="H186" s="248" t="s">
        <v>1</v>
      </c>
      <c r="I186" s="250"/>
      <c r="J186" s="247"/>
      <c r="K186" s="247"/>
      <c r="L186" s="251"/>
      <c r="M186" s="252"/>
      <c r="N186" s="253"/>
      <c r="O186" s="253"/>
      <c r="P186" s="253"/>
      <c r="Q186" s="253"/>
      <c r="R186" s="253"/>
      <c r="S186" s="253"/>
      <c r="T186" s="254"/>
      <c r="AT186" s="255" t="s">
        <v>182</v>
      </c>
      <c r="AU186" s="255" t="s">
        <v>88</v>
      </c>
      <c r="AV186" s="15" t="s">
        <v>86</v>
      </c>
      <c r="AW186" s="15" t="s">
        <v>34</v>
      </c>
      <c r="AX186" s="15" t="s">
        <v>78</v>
      </c>
      <c r="AY186" s="255" t="s">
        <v>159</v>
      </c>
    </row>
    <row r="187" spans="1:65" s="13" customFormat="1" ht="11.25">
      <c r="B187" s="207"/>
      <c r="C187" s="208"/>
      <c r="D187" s="209" t="s">
        <v>182</v>
      </c>
      <c r="E187" s="210" t="s">
        <v>1</v>
      </c>
      <c r="F187" s="211" t="s">
        <v>598</v>
      </c>
      <c r="G187" s="208"/>
      <c r="H187" s="212">
        <v>5</v>
      </c>
      <c r="I187" s="213"/>
      <c r="J187" s="208"/>
      <c r="K187" s="208"/>
      <c r="L187" s="214"/>
      <c r="M187" s="215"/>
      <c r="N187" s="216"/>
      <c r="O187" s="216"/>
      <c r="P187" s="216"/>
      <c r="Q187" s="216"/>
      <c r="R187" s="216"/>
      <c r="S187" s="216"/>
      <c r="T187" s="217"/>
      <c r="AT187" s="218" t="s">
        <v>182</v>
      </c>
      <c r="AU187" s="218" t="s">
        <v>88</v>
      </c>
      <c r="AV187" s="13" t="s">
        <v>88</v>
      </c>
      <c r="AW187" s="13" t="s">
        <v>34</v>
      </c>
      <c r="AX187" s="13" t="s">
        <v>78</v>
      </c>
      <c r="AY187" s="218" t="s">
        <v>159</v>
      </c>
    </row>
    <row r="188" spans="1:65" s="13" customFormat="1" ht="11.25">
      <c r="B188" s="207"/>
      <c r="C188" s="208"/>
      <c r="D188" s="209" t="s">
        <v>182</v>
      </c>
      <c r="E188" s="210" t="s">
        <v>1</v>
      </c>
      <c r="F188" s="211" t="s">
        <v>599</v>
      </c>
      <c r="G188" s="208"/>
      <c r="H188" s="212">
        <v>2</v>
      </c>
      <c r="I188" s="213"/>
      <c r="J188" s="208"/>
      <c r="K188" s="208"/>
      <c r="L188" s="214"/>
      <c r="M188" s="215"/>
      <c r="N188" s="216"/>
      <c r="O188" s="216"/>
      <c r="P188" s="216"/>
      <c r="Q188" s="216"/>
      <c r="R188" s="216"/>
      <c r="S188" s="216"/>
      <c r="T188" s="217"/>
      <c r="AT188" s="218" t="s">
        <v>182</v>
      </c>
      <c r="AU188" s="218" t="s">
        <v>88</v>
      </c>
      <c r="AV188" s="13" t="s">
        <v>88</v>
      </c>
      <c r="AW188" s="13" t="s">
        <v>34</v>
      </c>
      <c r="AX188" s="13" t="s">
        <v>78</v>
      </c>
      <c r="AY188" s="218" t="s">
        <v>159</v>
      </c>
    </row>
    <row r="189" spans="1:65" s="16" customFormat="1" ht="11.25">
      <c r="B189" s="260"/>
      <c r="C189" s="261"/>
      <c r="D189" s="209" t="s">
        <v>182</v>
      </c>
      <c r="E189" s="262" t="s">
        <v>1</v>
      </c>
      <c r="F189" s="263" t="s">
        <v>596</v>
      </c>
      <c r="G189" s="261"/>
      <c r="H189" s="264">
        <v>7</v>
      </c>
      <c r="I189" s="265"/>
      <c r="J189" s="261"/>
      <c r="K189" s="261"/>
      <c r="L189" s="266"/>
      <c r="M189" s="267"/>
      <c r="N189" s="268"/>
      <c r="O189" s="268"/>
      <c r="P189" s="268"/>
      <c r="Q189" s="268"/>
      <c r="R189" s="268"/>
      <c r="S189" s="268"/>
      <c r="T189" s="269"/>
      <c r="AT189" s="270" t="s">
        <v>182</v>
      </c>
      <c r="AU189" s="270" t="s">
        <v>88</v>
      </c>
      <c r="AV189" s="16" t="s">
        <v>160</v>
      </c>
      <c r="AW189" s="16" t="s">
        <v>34</v>
      </c>
      <c r="AX189" s="16" t="s">
        <v>78</v>
      </c>
      <c r="AY189" s="270" t="s">
        <v>159</v>
      </c>
    </row>
    <row r="190" spans="1:65" s="14" customFormat="1" ht="11.25">
      <c r="B190" s="219"/>
      <c r="C190" s="220"/>
      <c r="D190" s="209" t="s">
        <v>182</v>
      </c>
      <c r="E190" s="221" t="s">
        <v>1</v>
      </c>
      <c r="F190" s="222" t="s">
        <v>184</v>
      </c>
      <c r="G190" s="220"/>
      <c r="H190" s="223">
        <v>18.53</v>
      </c>
      <c r="I190" s="224"/>
      <c r="J190" s="220"/>
      <c r="K190" s="220"/>
      <c r="L190" s="225"/>
      <c r="M190" s="226"/>
      <c r="N190" s="227"/>
      <c r="O190" s="227"/>
      <c r="P190" s="227"/>
      <c r="Q190" s="227"/>
      <c r="R190" s="227"/>
      <c r="S190" s="227"/>
      <c r="T190" s="228"/>
      <c r="AT190" s="229" t="s">
        <v>182</v>
      </c>
      <c r="AU190" s="229" t="s">
        <v>88</v>
      </c>
      <c r="AV190" s="14" t="s">
        <v>166</v>
      </c>
      <c r="AW190" s="14" t="s">
        <v>34</v>
      </c>
      <c r="AX190" s="14" t="s">
        <v>86</v>
      </c>
      <c r="AY190" s="229" t="s">
        <v>159</v>
      </c>
    </row>
    <row r="191" spans="1:65" s="2" customFormat="1" ht="16.5" customHeight="1">
      <c r="A191" s="35"/>
      <c r="B191" s="36"/>
      <c r="C191" s="193" t="s">
        <v>254</v>
      </c>
      <c r="D191" s="193" t="s">
        <v>162</v>
      </c>
      <c r="E191" s="194" t="s">
        <v>600</v>
      </c>
      <c r="F191" s="195" t="s">
        <v>601</v>
      </c>
      <c r="G191" s="196" t="s">
        <v>269</v>
      </c>
      <c r="H191" s="197">
        <v>328.5</v>
      </c>
      <c r="I191" s="198"/>
      <c r="J191" s="199">
        <f>ROUND(I191*H191,2)</f>
        <v>0</v>
      </c>
      <c r="K191" s="200"/>
      <c r="L191" s="40"/>
      <c r="M191" s="201" t="s">
        <v>1</v>
      </c>
      <c r="N191" s="202" t="s">
        <v>43</v>
      </c>
      <c r="O191" s="72"/>
      <c r="P191" s="203">
        <f>O191*H191</f>
        <v>0</v>
      </c>
      <c r="Q191" s="203">
        <v>0</v>
      </c>
      <c r="R191" s="203">
        <f>Q191*H191</f>
        <v>0</v>
      </c>
      <c r="S191" s="203">
        <v>0</v>
      </c>
      <c r="T191" s="204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05" t="s">
        <v>166</v>
      </c>
      <c r="AT191" s="205" t="s">
        <v>162</v>
      </c>
      <c r="AU191" s="205" t="s">
        <v>88</v>
      </c>
      <c r="AY191" s="18" t="s">
        <v>159</v>
      </c>
      <c r="BE191" s="206">
        <f>IF(N191="základní",J191,0)</f>
        <v>0</v>
      </c>
      <c r="BF191" s="206">
        <f>IF(N191="snížená",J191,0)</f>
        <v>0</v>
      </c>
      <c r="BG191" s="206">
        <f>IF(N191="zákl. přenesená",J191,0)</f>
        <v>0</v>
      </c>
      <c r="BH191" s="206">
        <f>IF(N191="sníž. přenesená",J191,0)</f>
        <v>0</v>
      </c>
      <c r="BI191" s="206">
        <f>IF(N191="nulová",J191,0)</f>
        <v>0</v>
      </c>
      <c r="BJ191" s="18" t="s">
        <v>86</v>
      </c>
      <c r="BK191" s="206">
        <f>ROUND(I191*H191,2)</f>
        <v>0</v>
      </c>
      <c r="BL191" s="18" t="s">
        <v>166</v>
      </c>
      <c r="BM191" s="205" t="s">
        <v>602</v>
      </c>
    </row>
    <row r="192" spans="1:65" s="2" customFormat="1" ht="37.9" customHeight="1">
      <c r="A192" s="35"/>
      <c r="B192" s="36"/>
      <c r="C192" s="193" t="s">
        <v>7</v>
      </c>
      <c r="D192" s="193" t="s">
        <v>162</v>
      </c>
      <c r="E192" s="194" t="s">
        <v>603</v>
      </c>
      <c r="F192" s="195" t="s">
        <v>604</v>
      </c>
      <c r="G192" s="196" t="s">
        <v>269</v>
      </c>
      <c r="H192" s="197">
        <v>38.64</v>
      </c>
      <c r="I192" s="198"/>
      <c r="J192" s="199">
        <f>ROUND(I192*H192,2)</f>
        <v>0</v>
      </c>
      <c r="K192" s="200"/>
      <c r="L192" s="40"/>
      <c r="M192" s="201" t="s">
        <v>1</v>
      </c>
      <c r="N192" s="202" t="s">
        <v>43</v>
      </c>
      <c r="O192" s="72"/>
      <c r="P192" s="203">
        <f>O192*H192</f>
        <v>0</v>
      </c>
      <c r="Q192" s="203">
        <v>6.0699999999999999E-3</v>
      </c>
      <c r="R192" s="203">
        <f>Q192*H192</f>
        <v>0.2345448</v>
      </c>
      <c r="S192" s="203">
        <v>6.0000000000000001E-3</v>
      </c>
      <c r="T192" s="204">
        <f>S192*H192</f>
        <v>0.23184000000000002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05" t="s">
        <v>166</v>
      </c>
      <c r="AT192" s="205" t="s">
        <v>162</v>
      </c>
      <c r="AU192" s="205" t="s">
        <v>88</v>
      </c>
      <c r="AY192" s="18" t="s">
        <v>159</v>
      </c>
      <c r="BE192" s="206">
        <f>IF(N192="základní",J192,0)</f>
        <v>0</v>
      </c>
      <c r="BF192" s="206">
        <f>IF(N192="snížená",J192,0)</f>
        <v>0</v>
      </c>
      <c r="BG192" s="206">
        <f>IF(N192="zákl. přenesená",J192,0)</f>
        <v>0</v>
      </c>
      <c r="BH192" s="206">
        <f>IF(N192="sníž. přenesená",J192,0)</f>
        <v>0</v>
      </c>
      <c r="BI192" s="206">
        <f>IF(N192="nulová",J192,0)</f>
        <v>0</v>
      </c>
      <c r="BJ192" s="18" t="s">
        <v>86</v>
      </c>
      <c r="BK192" s="206">
        <f>ROUND(I192*H192,2)</f>
        <v>0</v>
      </c>
      <c r="BL192" s="18" t="s">
        <v>166</v>
      </c>
      <c r="BM192" s="205" t="s">
        <v>605</v>
      </c>
    </row>
    <row r="193" spans="1:65" s="13" customFormat="1" ht="11.25">
      <c r="B193" s="207"/>
      <c r="C193" s="208"/>
      <c r="D193" s="209" t="s">
        <v>182</v>
      </c>
      <c r="E193" s="210" t="s">
        <v>1</v>
      </c>
      <c r="F193" s="211" t="s">
        <v>606</v>
      </c>
      <c r="G193" s="208"/>
      <c r="H193" s="212">
        <v>38.64</v>
      </c>
      <c r="I193" s="213"/>
      <c r="J193" s="208"/>
      <c r="K193" s="208"/>
      <c r="L193" s="214"/>
      <c r="M193" s="215"/>
      <c r="N193" s="216"/>
      <c r="O193" s="216"/>
      <c r="P193" s="216"/>
      <c r="Q193" s="216"/>
      <c r="R193" s="216"/>
      <c r="S193" s="216"/>
      <c r="T193" s="217"/>
      <c r="AT193" s="218" t="s">
        <v>182</v>
      </c>
      <c r="AU193" s="218" t="s">
        <v>88</v>
      </c>
      <c r="AV193" s="13" t="s">
        <v>88</v>
      </c>
      <c r="AW193" s="13" t="s">
        <v>34</v>
      </c>
      <c r="AX193" s="13" t="s">
        <v>78</v>
      </c>
      <c r="AY193" s="218" t="s">
        <v>159</v>
      </c>
    </row>
    <row r="194" spans="1:65" s="14" customFormat="1" ht="11.25">
      <c r="B194" s="219"/>
      <c r="C194" s="220"/>
      <c r="D194" s="209" t="s">
        <v>182</v>
      </c>
      <c r="E194" s="221" t="s">
        <v>1</v>
      </c>
      <c r="F194" s="222" t="s">
        <v>184</v>
      </c>
      <c r="G194" s="220"/>
      <c r="H194" s="223">
        <v>38.64</v>
      </c>
      <c r="I194" s="224"/>
      <c r="J194" s="220"/>
      <c r="K194" s="220"/>
      <c r="L194" s="225"/>
      <c r="M194" s="226"/>
      <c r="N194" s="227"/>
      <c r="O194" s="227"/>
      <c r="P194" s="227"/>
      <c r="Q194" s="227"/>
      <c r="R194" s="227"/>
      <c r="S194" s="227"/>
      <c r="T194" s="228"/>
      <c r="AT194" s="229" t="s">
        <v>182</v>
      </c>
      <c r="AU194" s="229" t="s">
        <v>88</v>
      </c>
      <c r="AV194" s="14" t="s">
        <v>166</v>
      </c>
      <c r="AW194" s="14" t="s">
        <v>34</v>
      </c>
      <c r="AX194" s="14" t="s">
        <v>86</v>
      </c>
      <c r="AY194" s="229" t="s">
        <v>159</v>
      </c>
    </row>
    <row r="195" spans="1:65" s="2" customFormat="1" ht="24.2" customHeight="1">
      <c r="A195" s="35"/>
      <c r="B195" s="36"/>
      <c r="C195" s="193" t="s">
        <v>287</v>
      </c>
      <c r="D195" s="193" t="s">
        <v>162</v>
      </c>
      <c r="E195" s="194" t="s">
        <v>607</v>
      </c>
      <c r="F195" s="195" t="s">
        <v>608</v>
      </c>
      <c r="G195" s="196" t="s">
        <v>269</v>
      </c>
      <c r="H195" s="197">
        <v>328.5</v>
      </c>
      <c r="I195" s="198"/>
      <c r="J195" s="199">
        <f>ROUND(I195*H195,2)</f>
        <v>0</v>
      </c>
      <c r="K195" s="200"/>
      <c r="L195" s="40"/>
      <c r="M195" s="201" t="s">
        <v>1</v>
      </c>
      <c r="N195" s="202" t="s">
        <v>43</v>
      </c>
      <c r="O195" s="72"/>
      <c r="P195" s="203">
        <f>O195*H195</f>
        <v>0</v>
      </c>
      <c r="Q195" s="203">
        <v>0</v>
      </c>
      <c r="R195" s="203">
        <f>Q195*H195</f>
        <v>0</v>
      </c>
      <c r="S195" s="203">
        <v>0</v>
      </c>
      <c r="T195" s="204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05" t="s">
        <v>166</v>
      </c>
      <c r="AT195" s="205" t="s">
        <v>162</v>
      </c>
      <c r="AU195" s="205" t="s">
        <v>88</v>
      </c>
      <c r="AY195" s="18" t="s">
        <v>159</v>
      </c>
      <c r="BE195" s="206">
        <f>IF(N195="základní",J195,0)</f>
        <v>0</v>
      </c>
      <c r="BF195" s="206">
        <f>IF(N195="snížená",J195,0)</f>
        <v>0</v>
      </c>
      <c r="BG195" s="206">
        <f>IF(N195="zákl. přenesená",J195,0)</f>
        <v>0</v>
      </c>
      <c r="BH195" s="206">
        <f>IF(N195="sníž. přenesená",J195,0)</f>
        <v>0</v>
      </c>
      <c r="BI195" s="206">
        <f>IF(N195="nulová",J195,0)</f>
        <v>0</v>
      </c>
      <c r="BJ195" s="18" t="s">
        <v>86</v>
      </c>
      <c r="BK195" s="206">
        <f>ROUND(I195*H195,2)</f>
        <v>0</v>
      </c>
      <c r="BL195" s="18" t="s">
        <v>166</v>
      </c>
      <c r="BM195" s="205" t="s">
        <v>609</v>
      </c>
    </row>
    <row r="196" spans="1:65" s="2" customFormat="1" ht="48.75">
      <c r="A196" s="35"/>
      <c r="B196" s="36"/>
      <c r="C196" s="37"/>
      <c r="D196" s="209" t="s">
        <v>204</v>
      </c>
      <c r="E196" s="37"/>
      <c r="F196" s="230" t="s">
        <v>610</v>
      </c>
      <c r="G196" s="37"/>
      <c r="H196" s="37"/>
      <c r="I196" s="231"/>
      <c r="J196" s="37"/>
      <c r="K196" s="37"/>
      <c r="L196" s="40"/>
      <c r="M196" s="232"/>
      <c r="N196" s="233"/>
      <c r="O196" s="72"/>
      <c r="P196" s="72"/>
      <c r="Q196" s="72"/>
      <c r="R196" s="72"/>
      <c r="S196" s="72"/>
      <c r="T196" s="73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8" t="s">
        <v>204</v>
      </c>
      <c r="AU196" s="18" t="s">
        <v>88</v>
      </c>
    </row>
    <row r="197" spans="1:65" s="12" customFormat="1" ht="22.9" customHeight="1">
      <c r="B197" s="177"/>
      <c r="C197" s="178"/>
      <c r="D197" s="179" t="s">
        <v>77</v>
      </c>
      <c r="E197" s="191" t="s">
        <v>200</v>
      </c>
      <c r="F197" s="191" t="s">
        <v>611</v>
      </c>
      <c r="G197" s="178"/>
      <c r="H197" s="178"/>
      <c r="I197" s="181"/>
      <c r="J197" s="192">
        <f>BK197</f>
        <v>0</v>
      </c>
      <c r="K197" s="178"/>
      <c r="L197" s="183"/>
      <c r="M197" s="184"/>
      <c r="N197" s="185"/>
      <c r="O197" s="185"/>
      <c r="P197" s="186">
        <f>SUM(P198:P200)</f>
        <v>0</v>
      </c>
      <c r="Q197" s="185"/>
      <c r="R197" s="186">
        <f>SUM(R198:R200)</f>
        <v>6.0000000000000001E-3</v>
      </c>
      <c r="S197" s="185"/>
      <c r="T197" s="187">
        <f>SUM(T198:T200)</f>
        <v>0</v>
      </c>
      <c r="AR197" s="188" t="s">
        <v>86</v>
      </c>
      <c r="AT197" s="189" t="s">
        <v>77</v>
      </c>
      <c r="AU197" s="189" t="s">
        <v>86</v>
      </c>
      <c r="AY197" s="188" t="s">
        <v>159</v>
      </c>
      <c r="BK197" s="190">
        <f>SUM(BK198:BK200)</f>
        <v>0</v>
      </c>
    </row>
    <row r="198" spans="1:65" s="2" customFormat="1" ht="21.75" customHeight="1">
      <c r="A198" s="35"/>
      <c r="B198" s="36"/>
      <c r="C198" s="193" t="s">
        <v>292</v>
      </c>
      <c r="D198" s="193" t="s">
        <v>162</v>
      </c>
      <c r="E198" s="194" t="s">
        <v>612</v>
      </c>
      <c r="F198" s="195" t="s">
        <v>613</v>
      </c>
      <c r="G198" s="196" t="s">
        <v>165</v>
      </c>
      <c r="H198" s="197">
        <v>4</v>
      </c>
      <c r="I198" s="198"/>
      <c r="J198" s="199">
        <f>ROUND(I198*H198,2)</f>
        <v>0</v>
      </c>
      <c r="K198" s="200"/>
      <c r="L198" s="40"/>
      <c r="M198" s="201" t="s">
        <v>1</v>
      </c>
      <c r="N198" s="202" t="s">
        <v>43</v>
      </c>
      <c r="O198" s="72"/>
      <c r="P198" s="203">
        <f>O198*H198</f>
        <v>0</v>
      </c>
      <c r="Q198" s="203">
        <v>0</v>
      </c>
      <c r="R198" s="203">
        <f>Q198*H198</f>
        <v>0</v>
      </c>
      <c r="S198" s="203">
        <v>0</v>
      </c>
      <c r="T198" s="204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05" t="s">
        <v>166</v>
      </c>
      <c r="AT198" s="205" t="s">
        <v>162</v>
      </c>
      <c r="AU198" s="205" t="s">
        <v>88</v>
      </c>
      <c r="AY198" s="18" t="s">
        <v>159</v>
      </c>
      <c r="BE198" s="206">
        <f>IF(N198="základní",J198,0)</f>
        <v>0</v>
      </c>
      <c r="BF198" s="206">
        <f>IF(N198="snížená",J198,0)</f>
        <v>0</v>
      </c>
      <c r="BG198" s="206">
        <f>IF(N198="zákl. přenesená",J198,0)</f>
        <v>0</v>
      </c>
      <c r="BH198" s="206">
        <f>IF(N198="sníž. přenesená",J198,0)</f>
        <v>0</v>
      </c>
      <c r="BI198" s="206">
        <f>IF(N198="nulová",J198,0)</f>
        <v>0</v>
      </c>
      <c r="BJ198" s="18" t="s">
        <v>86</v>
      </c>
      <c r="BK198" s="206">
        <f>ROUND(I198*H198,2)</f>
        <v>0</v>
      </c>
      <c r="BL198" s="18" t="s">
        <v>166</v>
      </c>
      <c r="BM198" s="205" t="s">
        <v>614</v>
      </c>
    </row>
    <row r="199" spans="1:65" s="2" customFormat="1" ht="16.5" customHeight="1">
      <c r="A199" s="35"/>
      <c r="B199" s="36"/>
      <c r="C199" s="193" t="s">
        <v>296</v>
      </c>
      <c r="D199" s="193" t="s">
        <v>162</v>
      </c>
      <c r="E199" s="194" t="s">
        <v>615</v>
      </c>
      <c r="F199" s="195" t="s">
        <v>616</v>
      </c>
      <c r="G199" s="196" t="s">
        <v>165</v>
      </c>
      <c r="H199" s="197">
        <v>4</v>
      </c>
      <c r="I199" s="198"/>
      <c r="J199" s="199">
        <f>ROUND(I199*H199,2)</f>
        <v>0</v>
      </c>
      <c r="K199" s="200"/>
      <c r="L199" s="40"/>
      <c r="M199" s="201" t="s">
        <v>1</v>
      </c>
      <c r="N199" s="202" t="s">
        <v>43</v>
      </c>
      <c r="O199" s="72"/>
      <c r="P199" s="203">
        <f>O199*H199</f>
        <v>0</v>
      </c>
      <c r="Q199" s="203">
        <v>0</v>
      </c>
      <c r="R199" s="203">
        <f>Q199*H199</f>
        <v>0</v>
      </c>
      <c r="S199" s="203">
        <v>0</v>
      </c>
      <c r="T199" s="204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05" t="s">
        <v>166</v>
      </c>
      <c r="AT199" s="205" t="s">
        <v>162</v>
      </c>
      <c r="AU199" s="205" t="s">
        <v>88</v>
      </c>
      <c r="AY199" s="18" t="s">
        <v>159</v>
      </c>
      <c r="BE199" s="206">
        <f>IF(N199="základní",J199,0)</f>
        <v>0</v>
      </c>
      <c r="BF199" s="206">
        <f>IF(N199="snížená",J199,0)</f>
        <v>0</v>
      </c>
      <c r="BG199" s="206">
        <f>IF(N199="zákl. přenesená",J199,0)</f>
        <v>0</v>
      </c>
      <c r="BH199" s="206">
        <f>IF(N199="sníž. přenesená",J199,0)</f>
        <v>0</v>
      </c>
      <c r="BI199" s="206">
        <f>IF(N199="nulová",J199,0)</f>
        <v>0</v>
      </c>
      <c r="BJ199" s="18" t="s">
        <v>86</v>
      </c>
      <c r="BK199" s="206">
        <f>ROUND(I199*H199,2)</f>
        <v>0</v>
      </c>
      <c r="BL199" s="18" t="s">
        <v>166</v>
      </c>
      <c r="BM199" s="205" t="s">
        <v>617</v>
      </c>
    </row>
    <row r="200" spans="1:65" s="2" customFormat="1" ht="24.2" customHeight="1">
      <c r="A200" s="35"/>
      <c r="B200" s="36"/>
      <c r="C200" s="234" t="s">
        <v>300</v>
      </c>
      <c r="D200" s="234" t="s">
        <v>240</v>
      </c>
      <c r="E200" s="235" t="s">
        <v>618</v>
      </c>
      <c r="F200" s="236" t="s">
        <v>619</v>
      </c>
      <c r="G200" s="237" t="s">
        <v>165</v>
      </c>
      <c r="H200" s="238">
        <v>4</v>
      </c>
      <c r="I200" s="239"/>
      <c r="J200" s="240">
        <f>ROUND(I200*H200,2)</f>
        <v>0</v>
      </c>
      <c r="K200" s="241"/>
      <c r="L200" s="242"/>
      <c r="M200" s="243" t="s">
        <v>1</v>
      </c>
      <c r="N200" s="244" t="s">
        <v>43</v>
      </c>
      <c r="O200" s="72"/>
      <c r="P200" s="203">
        <f>O200*H200</f>
        <v>0</v>
      </c>
      <c r="Q200" s="203">
        <v>1.5E-3</v>
      </c>
      <c r="R200" s="203">
        <f>Q200*H200</f>
        <v>6.0000000000000001E-3</v>
      </c>
      <c r="S200" s="203">
        <v>0</v>
      </c>
      <c r="T200" s="204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05" t="s">
        <v>200</v>
      </c>
      <c r="AT200" s="205" t="s">
        <v>240</v>
      </c>
      <c r="AU200" s="205" t="s">
        <v>88</v>
      </c>
      <c r="AY200" s="18" t="s">
        <v>159</v>
      </c>
      <c r="BE200" s="206">
        <f>IF(N200="základní",J200,0)</f>
        <v>0</v>
      </c>
      <c r="BF200" s="206">
        <f>IF(N200="snížená",J200,0)</f>
        <v>0</v>
      </c>
      <c r="BG200" s="206">
        <f>IF(N200="zákl. přenesená",J200,0)</f>
        <v>0</v>
      </c>
      <c r="BH200" s="206">
        <f>IF(N200="sníž. přenesená",J200,0)</f>
        <v>0</v>
      </c>
      <c r="BI200" s="206">
        <f>IF(N200="nulová",J200,0)</f>
        <v>0</v>
      </c>
      <c r="BJ200" s="18" t="s">
        <v>86</v>
      </c>
      <c r="BK200" s="206">
        <f>ROUND(I200*H200,2)</f>
        <v>0</v>
      </c>
      <c r="BL200" s="18" t="s">
        <v>166</v>
      </c>
      <c r="BM200" s="205" t="s">
        <v>620</v>
      </c>
    </row>
    <row r="201" spans="1:65" s="12" customFormat="1" ht="22.9" customHeight="1">
      <c r="B201" s="177"/>
      <c r="C201" s="178"/>
      <c r="D201" s="179" t="s">
        <v>77</v>
      </c>
      <c r="E201" s="191" t="s">
        <v>168</v>
      </c>
      <c r="F201" s="191" t="s">
        <v>621</v>
      </c>
      <c r="G201" s="178"/>
      <c r="H201" s="178"/>
      <c r="I201" s="181"/>
      <c r="J201" s="192">
        <f>BK201</f>
        <v>0</v>
      </c>
      <c r="K201" s="178"/>
      <c r="L201" s="183"/>
      <c r="M201" s="184"/>
      <c r="N201" s="185"/>
      <c r="O201" s="185"/>
      <c r="P201" s="186">
        <f>SUM(P202:P279)</f>
        <v>0</v>
      </c>
      <c r="Q201" s="185"/>
      <c r="R201" s="186">
        <f>SUM(R202:R279)</f>
        <v>0.11538110000000001</v>
      </c>
      <c r="S201" s="185"/>
      <c r="T201" s="187">
        <f>SUM(T202:T279)</f>
        <v>22.003700000000002</v>
      </c>
      <c r="AR201" s="188" t="s">
        <v>86</v>
      </c>
      <c r="AT201" s="189" t="s">
        <v>77</v>
      </c>
      <c r="AU201" s="189" t="s">
        <v>86</v>
      </c>
      <c r="AY201" s="188" t="s">
        <v>159</v>
      </c>
      <c r="BK201" s="190">
        <f>SUM(BK202:BK279)</f>
        <v>0</v>
      </c>
    </row>
    <row r="202" spans="1:65" s="2" customFormat="1" ht="49.15" customHeight="1">
      <c r="A202" s="35"/>
      <c r="B202" s="36"/>
      <c r="C202" s="193" t="s">
        <v>309</v>
      </c>
      <c r="D202" s="193" t="s">
        <v>162</v>
      </c>
      <c r="E202" s="194" t="s">
        <v>622</v>
      </c>
      <c r="F202" s="195" t="s">
        <v>623</v>
      </c>
      <c r="G202" s="196" t="s">
        <v>172</v>
      </c>
      <c r="H202" s="197">
        <v>1</v>
      </c>
      <c r="I202" s="198"/>
      <c r="J202" s="199">
        <f>ROUND(I202*H202,2)</f>
        <v>0</v>
      </c>
      <c r="K202" s="200"/>
      <c r="L202" s="40"/>
      <c r="M202" s="201" t="s">
        <v>1</v>
      </c>
      <c r="N202" s="202" t="s">
        <v>43</v>
      </c>
      <c r="O202" s="72"/>
      <c r="P202" s="203">
        <f>O202*H202</f>
        <v>0</v>
      </c>
      <c r="Q202" s="203">
        <v>0</v>
      </c>
      <c r="R202" s="203">
        <f>Q202*H202</f>
        <v>0</v>
      </c>
      <c r="S202" s="203">
        <v>0</v>
      </c>
      <c r="T202" s="204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05" t="s">
        <v>166</v>
      </c>
      <c r="AT202" s="205" t="s">
        <v>162</v>
      </c>
      <c r="AU202" s="205" t="s">
        <v>88</v>
      </c>
      <c r="AY202" s="18" t="s">
        <v>159</v>
      </c>
      <c r="BE202" s="206">
        <f>IF(N202="základní",J202,0)</f>
        <v>0</v>
      </c>
      <c r="BF202" s="206">
        <f>IF(N202="snížená",J202,0)</f>
        <v>0</v>
      </c>
      <c r="BG202" s="206">
        <f>IF(N202="zákl. přenesená",J202,0)</f>
        <v>0</v>
      </c>
      <c r="BH202" s="206">
        <f>IF(N202="sníž. přenesená",J202,0)</f>
        <v>0</v>
      </c>
      <c r="BI202" s="206">
        <f>IF(N202="nulová",J202,0)</f>
        <v>0</v>
      </c>
      <c r="BJ202" s="18" t="s">
        <v>86</v>
      </c>
      <c r="BK202" s="206">
        <f>ROUND(I202*H202,2)</f>
        <v>0</v>
      </c>
      <c r="BL202" s="18" t="s">
        <v>166</v>
      </c>
      <c r="BM202" s="205" t="s">
        <v>624</v>
      </c>
    </row>
    <row r="203" spans="1:65" s="2" customFormat="1" ht="58.5">
      <c r="A203" s="35"/>
      <c r="B203" s="36"/>
      <c r="C203" s="37"/>
      <c r="D203" s="209" t="s">
        <v>204</v>
      </c>
      <c r="E203" s="37"/>
      <c r="F203" s="230" t="s">
        <v>625</v>
      </c>
      <c r="G203" s="37"/>
      <c r="H203" s="37"/>
      <c r="I203" s="231"/>
      <c r="J203" s="37"/>
      <c r="K203" s="37"/>
      <c r="L203" s="40"/>
      <c r="M203" s="232"/>
      <c r="N203" s="233"/>
      <c r="O203" s="72"/>
      <c r="P203" s="72"/>
      <c r="Q203" s="72"/>
      <c r="R203" s="72"/>
      <c r="S203" s="72"/>
      <c r="T203" s="73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8" t="s">
        <v>204</v>
      </c>
      <c r="AU203" s="18" t="s">
        <v>88</v>
      </c>
    </row>
    <row r="204" spans="1:65" s="2" customFormat="1" ht="66.75" customHeight="1">
      <c r="A204" s="35"/>
      <c r="B204" s="36"/>
      <c r="C204" s="193" t="s">
        <v>313</v>
      </c>
      <c r="D204" s="193" t="s">
        <v>162</v>
      </c>
      <c r="E204" s="194" t="s">
        <v>626</v>
      </c>
      <c r="F204" s="195" t="s">
        <v>627</v>
      </c>
      <c r="G204" s="196" t="s">
        <v>172</v>
      </c>
      <c r="H204" s="197">
        <v>1</v>
      </c>
      <c r="I204" s="198"/>
      <c r="J204" s="199">
        <f>ROUND(I204*H204,2)</f>
        <v>0</v>
      </c>
      <c r="K204" s="200"/>
      <c r="L204" s="40"/>
      <c r="M204" s="201" t="s">
        <v>1</v>
      </c>
      <c r="N204" s="202" t="s">
        <v>43</v>
      </c>
      <c r="O204" s="72"/>
      <c r="P204" s="203">
        <f>O204*H204</f>
        <v>0</v>
      </c>
      <c r="Q204" s="203">
        <v>0</v>
      </c>
      <c r="R204" s="203">
        <f>Q204*H204</f>
        <v>0</v>
      </c>
      <c r="S204" s="203">
        <v>0</v>
      </c>
      <c r="T204" s="204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05" t="s">
        <v>166</v>
      </c>
      <c r="AT204" s="205" t="s">
        <v>162</v>
      </c>
      <c r="AU204" s="205" t="s">
        <v>88</v>
      </c>
      <c r="AY204" s="18" t="s">
        <v>159</v>
      </c>
      <c r="BE204" s="206">
        <f>IF(N204="základní",J204,0)</f>
        <v>0</v>
      </c>
      <c r="BF204" s="206">
        <f>IF(N204="snížená",J204,0)</f>
        <v>0</v>
      </c>
      <c r="BG204" s="206">
        <f>IF(N204="zákl. přenesená",J204,0)</f>
        <v>0</v>
      </c>
      <c r="BH204" s="206">
        <f>IF(N204="sníž. přenesená",J204,0)</f>
        <v>0</v>
      </c>
      <c r="BI204" s="206">
        <f>IF(N204="nulová",J204,0)</f>
        <v>0</v>
      </c>
      <c r="BJ204" s="18" t="s">
        <v>86</v>
      </c>
      <c r="BK204" s="206">
        <f>ROUND(I204*H204,2)</f>
        <v>0</v>
      </c>
      <c r="BL204" s="18" t="s">
        <v>166</v>
      </c>
      <c r="BM204" s="205" t="s">
        <v>628</v>
      </c>
    </row>
    <row r="205" spans="1:65" s="2" customFormat="1" ht="44.25" customHeight="1">
      <c r="A205" s="35"/>
      <c r="B205" s="36"/>
      <c r="C205" s="193" t="s">
        <v>317</v>
      </c>
      <c r="D205" s="193" t="s">
        <v>162</v>
      </c>
      <c r="E205" s="194" t="s">
        <v>629</v>
      </c>
      <c r="F205" s="195" t="s">
        <v>630</v>
      </c>
      <c r="G205" s="196" t="s">
        <v>172</v>
      </c>
      <c r="H205" s="197">
        <v>1</v>
      </c>
      <c r="I205" s="198"/>
      <c r="J205" s="199">
        <f>ROUND(I205*H205,2)</f>
        <v>0</v>
      </c>
      <c r="K205" s="200"/>
      <c r="L205" s="40"/>
      <c r="M205" s="201" t="s">
        <v>1</v>
      </c>
      <c r="N205" s="202" t="s">
        <v>43</v>
      </c>
      <c r="O205" s="72"/>
      <c r="P205" s="203">
        <f>O205*H205</f>
        <v>0</v>
      </c>
      <c r="Q205" s="203">
        <v>0</v>
      </c>
      <c r="R205" s="203">
        <f>Q205*H205</f>
        <v>0</v>
      </c>
      <c r="S205" s="203">
        <v>0</v>
      </c>
      <c r="T205" s="204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05" t="s">
        <v>166</v>
      </c>
      <c r="AT205" s="205" t="s">
        <v>162</v>
      </c>
      <c r="AU205" s="205" t="s">
        <v>88</v>
      </c>
      <c r="AY205" s="18" t="s">
        <v>159</v>
      </c>
      <c r="BE205" s="206">
        <f>IF(N205="základní",J205,0)</f>
        <v>0</v>
      </c>
      <c r="BF205" s="206">
        <f>IF(N205="snížená",J205,0)</f>
        <v>0</v>
      </c>
      <c r="BG205" s="206">
        <f>IF(N205="zákl. přenesená",J205,0)</f>
        <v>0</v>
      </c>
      <c r="BH205" s="206">
        <f>IF(N205="sníž. přenesená",J205,0)</f>
        <v>0</v>
      </c>
      <c r="BI205" s="206">
        <f>IF(N205="nulová",J205,0)</f>
        <v>0</v>
      </c>
      <c r="BJ205" s="18" t="s">
        <v>86</v>
      </c>
      <c r="BK205" s="206">
        <f>ROUND(I205*H205,2)</f>
        <v>0</v>
      </c>
      <c r="BL205" s="18" t="s">
        <v>166</v>
      </c>
      <c r="BM205" s="205" t="s">
        <v>631</v>
      </c>
    </row>
    <row r="206" spans="1:65" s="2" customFormat="1" ht="19.5">
      <c r="A206" s="35"/>
      <c r="B206" s="36"/>
      <c r="C206" s="37"/>
      <c r="D206" s="209" t="s">
        <v>204</v>
      </c>
      <c r="E206" s="37"/>
      <c r="F206" s="230" t="s">
        <v>632</v>
      </c>
      <c r="G206" s="37"/>
      <c r="H206" s="37"/>
      <c r="I206" s="231"/>
      <c r="J206" s="37"/>
      <c r="K206" s="37"/>
      <c r="L206" s="40"/>
      <c r="M206" s="232"/>
      <c r="N206" s="233"/>
      <c r="O206" s="72"/>
      <c r="P206" s="72"/>
      <c r="Q206" s="72"/>
      <c r="R206" s="72"/>
      <c r="S206" s="72"/>
      <c r="T206" s="73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8" t="s">
        <v>204</v>
      </c>
      <c r="AU206" s="18" t="s">
        <v>88</v>
      </c>
    </row>
    <row r="207" spans="1:65" s="2" customFormat="1" ht="37.9" customHeight="1">
      <c r="A207" s="35"/>
      <c r="B207" s="36"/>
      <c r="C207" s="193" t="s">
        <v>321</v>
      </c>
      <c r="D207" s="193" t="s">
        <v>162</v>
      </c>
      <c r="E207" s="194" t="s">
        <v>170</v>
      </c>
      <c r="F207" s="195" t="s">
        <v>633</v>
      </c>
      <c r="G207" s="196" t="s">
        <v>172</v>
      </c>
      <c r="H207" s="197">
        <v>1</v>
      </c>
      <c r="I207" s="198"/>
      <c r="J207" s="199">
        <f>ROUND(I207*H207,2)</f>
        <v>0</v>
      </c>
      <c r="K207" s="200"/>
      <c r="L207" s="40"/>
      <c r="M207" s="201" t="s">
        <v>1</v>
      </c>
      <c r="N207" s="202" t="s">
        <v>43</v>
      </c>
      <c r="O207" s="72"/>
      <c r="P207" s="203">
        <f>O207*H207</f>
        <v>0</v>
      </c>
      <c r="Q207" s="203">
        <v>0</v>
      </c>
      <c r="R207" s="203">
        <f>Q207*H207</f>
        <v>0</v>
      </c>
      <c r="S207" s="203">
        <v>0</v>
      </c>
      <c r="T207" s="204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05" t="s">
        <v>166</v>
      </c>
      <c r="AT207" s="205" t="s">
        <v>162</v>
      </c>
      <c r="AU207" s="205" t="s">
        <v>88</v>
      </c>
      <c r="AY207" s="18" t="s">
        <v>159</v>
      </c>
      <c r="BE207" s="206">
        <f>IF(N207="základní",J207,0)</f>
        <v>0</v>
      </c>
      <c r="BF207" s="206">
        <f>IF(N207="snížená",J207,0)</f>
        <v>0</v>
      </c>
      <c r="BG207" s="206">
        <f>IF(N207="zákl. přenesená",J207,0)</f>
        <v>0</v>
      </c>
      <c r="BH207" s="206">
        <f>IF(N207="sníž. přenesená",J207,0)</f>
        <v>0</v>
      </c>
      <c r="BI207" s="206">
        <f>IF(N207="nulová",J207,0)</f>
        <v>0</v>
      </c>
      <c r="BJ207" s="18" t="s">
        <v>86</v>
      </c>
      <c r="BK207" s="206">
        <f>ROUND(I207*H207,2)</f>
        <v>0</v>
      </c>
      <c r="BL207" s="18" t="s">
        <v>166</v>
      </c>
      <c r="BM207" s="205" t="s">
        <v>634</v>
      </c>
    </row>
    <row r="208" spans="1:65" s="2" customFormat="1" ht="24.2" customHeight="1">
      <c r="A208" s="35"/>
      <c r="B208" s="36"/>
      <c r="C208" s="193" t="s">
        <v>327</v>
      </c>
      <c r="D208" s="193" t="s">
        <v>162</v>
      </c>
      <c r="E208" s="194" t="s">
        <v>635</v>
      </c>
      <c r="F208" s="195" t="s">
        <v>636</v>
      </c>
      <c r="G208" s="196" t="s">
        <v>249</v>
      </c>
      <c r="H208" s="197">
        <v>3</v>
      </c>
      <c r="I208" s="198"/>
      <c r="J208" s="199">
        <f>ROUND(I208*H208,2)</f>
        <v>0</v>
      </c>
      <c r="K208" s="200"/>
      <c r="L208" s="40"/>
      <c r="M208" s="201" t="s">
        <v>1</v>
      </c>
      <c r="N208" s="202" t="s">
        <v>43</v>
      </c>
      <c r="O208" s="72"/>
      <c r="P208" s="203">
        <f>O208*H208</f>
        <v>0</v>
      </c>
      <c r="Q208" s="203">
        <v>0</v>
      </c>
      <c r="R208" s="203">
        <f>Q208*H208</f>
        <v>0</v>
      </c>
      <c r="S208" s="203">
        <v>0</v>
      </c>
      <c r="T208" s="204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05" t="s">
        <v>166</v>
      </c>
      <c r="AT208" s="205" t="s">
        <v>162</v>
      </c>
      <c r="AU208" s="205" t="s">
        <v>88</v>
      </c>
      <c r="AY208" s="18" t="s">
        <v>159</v>
      </c>
      <c r="BE208" s="206">
        <f>IF(N208="základní",J208,0)</f>
        <v>0</v>
      </c>
      <c r="BF208" s="206">
        <f>IF(N208="snížená",J208,0)</f>
        <v>0</v>
      </c>
      <c r="BG208" s="206">
        <f>IF(N208="zákl. přenesená",J208,0)</f>
        <v>0</v>
      </c>
      <c r="BH208" s="206">
        <f>IF(N208="sníž. přenesená",J208,0)</f>
        <v>0</v>
      </c>
      <c r="BI208" s="206">
        <f>IF(N208="nulová",J208,0)</f>
        <v>0</v>
      </c>
      <c r="BJ208" s="18" t="s">
        <v>86</v>
      </c>
      <c r="BK208" s="206">
        <f>ROUND(I208*H208,2)</f>
        <v>0</v>
      </c>
      <c r="BL208" s="18" t="s">
        <v>166</v>
      </c>
      <c r="BM208" s="205" t="s">
        <v>637</v>
      </c>
    </row>
    <row r="209" spans="1:65" s="13" customFormat="1" ht="11.25">
      <c r="B209" s="207"/>
      <c r="C209" s="208"/>
      <c r="D209" s="209" t="s">
        <v>182</v>
      </c>
      <c r="E209" s="210" t="s">
        <v>1</v>
      </c>
      <c r="F209" s="211" t="s">
        <v>638</v>
      </c>
      <c r="G209" s="208"/>
      <c r="H209" s="212">
        <v>3</v>
      </c>
      <c r="I209" s="213"/>
      <c r="J209" s="208"/>
      <c r="K209" s="208"/>
      <c r="L209" s="214"/>
      <c r="M209" s="215"/>
      <c r="N209" s="216"/>
      <c r="O209" s="216"/>
      <c r="P209" s="216"/>
      <c r="Q209" s="216"/>
      <c r="R209" s="216"/>
      <c r="S209" s="216"/>
      <c r="T209" s="217"/>
      <c r="AT209" s="218" t="s">
        <v>182</v>
      </c>
      <c r="AU209" s="218" t="s">
        <v>88</v>
      </c>
      <c r="AV209" s="13" t="s">
        <v>88</v>
      </c>
      <c r="AW209" s="13" t="s">
        <v>34</v>
      </c>
      <c r="AX209" s="13" t="s">
        <v>78</v>
      </c>
      <c r="AY209" s="218" t="s">
        <v>159</v>
      </c>
    </row>
    <row r="210" spans="1:65" s="14" customFormat="1" ht="11.25">
      <c r="B210" s="219"/>
      <c r="C210" s="220"/>
      <c r="D210" s="209" t="s">
        <v>182</v>
      </c>
      <c r="E210" s="221" t="s">
        <v>1</v>
      </c>
      <c r="F210" s="222" t="s">
        <v>184</v>
      </c>
      <c r="G210" s="220"/>
      <c r="H210" s="223">
        <v>3</v>
      </c>
      <c r="I210" s="224"/>
      <c r="J210" s="220"/>
      <c r="K210" s="220"/>
      <c r="L210" s="225"/>
      <c r="M210" s="226"/>
      <c r="N210" s="227"/>
      <c r="O210" s="227"/>
      <c r="P210" s="227"/>
      <c r="Q210" s="227"/>
      <c r="R210" s="227"/>
      <c r="S210" s="227"/>
      <c r="T210" s="228"/>
      <c r="AT210" s="229" t="s">
        <v>182</v>
      </c>
      <c r="AU210" s="229" t="s">
        <v>88</v>
      </c>
      <c r="AV210" s="14" t="s">
        <v>166</v>
      </c>
      <c r="AW210" s="14" t="s">
        <v>34</v>
      </c>
      <c r="AX210" s="14" t="s">
        <v>86</v>
      </c>
      <c r="AY210" s="229" t="s">
        <v>159</v>
      </c>
    </row>
    <row r="211" spans="1:65" s="2" customFormat="1" ht="24.2" customHeight="1">
      <c r="A211" s="35"/>
      <c r="B211" s="36"/>
      <c r="C211" s="193" t="s">
        <v>334</v>
      </c>
      <c r="D211" s="193" t="s">
        <v>162</v>
      </c>
      <c r="E211" s="194" t="s">
        <v>639</v>
      </c>
      <c r="F211" s="195" t="s">
        <v>640</v>
      </c>
      <c r="G211" s="196" t="s">
        <v>165</v>
      </c>
      <c r="H211" s="197">
        <v>1</v>
      </c>
      <c r="I211" s="198"/>
      <c r="J211" s="199">
        <f>ROUND(I211*H211,2)</f>
        <v>0</v>
      </c>
      <c r="K211" s="200"/>
      <c r="L211" s="40"/>
      <c r="M211" s="201" t="s">
        <v>1</v>
      </c>
      <c r="N211" s="202" t="s">
        <v>43</v>
      </c>
      <c r="O211" s="72"/>
      <c r="P211" s="203">
        <f>O211*H211</f>
        <v>0</v>
      </c>
      <c r="Q211" s="203">
        <v>0</v>
      </c>
      <c r="R211" s="203">
        <f>Q211*H211</f>
        <v>0</v>
      </c>
      <c r="S211" s="203">
        <v>0</v>
      </c>
      <c r="T211" s="204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05" t="s">
        <v>166</v>
      </c>
      <c r="AT211" s="205" t="s">
        <v>162</v>
      </c>
      <c r="AU211" s="205" t="s">
        <v>88</v>
      </c>
      <c r="AY211" s="18" t="s">
        <v>159</v>
      </c>
      <c r="BE211" s="206">
        <f>IF(N211="základní",J211,0)</f>
        <v>0</v>
      </c>
      <c r="BF211" s="206">
        <f>IF(N211="snížená",J211,0)</f>
        <v>0</v>
      </c>
      <c r="BG211" s="206">
        <f>IF(N211="zákl. přenesená",J211,0)</f>
        <v>0</v>
      </c>
      <c r="BH211" s="206">
        <f>IF(N211="sníž. přenesená",J211,0)</f>
        <v>0</v>
      </c>
      <c r="BI211" s="206">
        <f>IF(N211="nulová",J211,0)</f>
        <v>0</v>
      </c>
      <c r="BJ211" s="18" t="s">
        <v>86</v>
      </c>
      <c r="BK211" s="206">
        <f>ROUND(I211*H211,2)</f>
        <v>0</v>
      </c>
      <c r="BL211" s="18" t="s">
        <v>166</v>
      </c>
      <c r="BM211" s="205" t="s">
        <v>641</v>
      </c>
    </row>
    <row r="212" spans="1:65" s="2" customFormat="1" ht="16.5" customHeight="1">
      <c r="A212" s="35"/>
      <c r="B212" s="36"/>
      <c r="C212" s="234" t="s">
        <v>243</v>
      </c>
      <c r="D212" s="234" t="s">
        <v>240</v>
      </c>
      <c r="E212" s="235" t="s">
        <v>642</v>
      </c>
      <c r="F212" s="236" t="s">
        <v>643</v>
      </c>
      <c r="G212" s="237" t="s">
        <v>165</v>
      </c>
      <c r="H212" s="238">
        <v>1</v>
      </c>
      <c r="I212" s="239"/>
      <c r="J212" s="240">
        <f>ROUND(I212*H212,2)</f>
        <v>0</v>
      </c>
      <c r="K212" s="241"/>
      <c r="L212" s="242"/>
      <c r="M212" s="243" t="s">
        <v>1</v>
      </c>
      <c r="N212" s="244" t="s">
        <v>43</v>
      </c>
      <c r="O212" s="72"/>
      <c r="P212" s="203">
        <f>O212*H212</f>
        <v>0</v>
      </c>
      <c r="Q212" s="203">
        <v>0</v>
      </c>
      <c r="R212" s="203">
        <f>Q212*H212</f>
        <v>0</v>
      </c>
      <c r="S212" s="203">
        <v>0</v>
      </c>
      <c r="T212" s="204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05" t="s">
        <v>200</v>
      </c>
      <c r="AT212" s="205" t="s">
        <v>240</v>
      </c>
      <c r="AU212" s="205" t="s">
        <v>88</v>
      </c>
      <c r="AY212" s="18" t="s">
        <v>159</v>
      </c>
      <c r="BE212" s="206">
        <f>IF(N212="základní",J212,0)</f>
        <v>0</v>
      </c>
      <c r="BF212" s="206">
        <f>IF(N212="snížená",J212,0)</f>
        <v>0</v>
      </c>
      <c r="BG212" s="206">
        <f>IF(N212="zákl. přenesená",J212,0)</f>
        <v>0</v>
      </c>
      <c r="BH212" s="206">
        <f>IF(N212="sníž. přenesená",J212,0)</f>
        <v>0</v>
      </c>
      <c r="BI212" s="206">
        <f>IF(N212="nulová",J212,0)</f>
        <v>0</v>
      </c>
      <c r="BJ212" s="18" t="s">
        <v>86</v>
      </c>
      <c r="BK212" s="206">
        <f>ROUND(I212*H212,2)</f>
        <v>0</v>
      </c>
      <c r="BL212" s="18" t="s">
        <v>166</v>
      </c>
      <c r="BM212" s="205" t="s">
        <v>644</v>
      </c>
    </row>
    <row r="213" spans="1:65" s="2" customFormat="1" ht="33" customHeight="1">
      <c r="A213" s="35"/>
      <c r="B213" s="36"/>
      <c r="C213" s="193" t="s">
        <v>354</v>
      </c>
      <c r="D213" s="193" t="s">
        <v>162</v>
      </c>
      <c r="E213" s="194" t="s">
        <v>645</v>
      </c>
      <c r="F213" s="195" t="s">
        <v>646</v>
      </c>
      <c r="G213" s="196" t="s">
        <v>269</v>
      </c>
      <c r="H213" s="197">
        <v>384.26400000000001</v>
      </c>
      <c r="I213" s="198"/>
      <c r="J213" s="199">
        <f>ROUND(I213*H213,2)</f>
        <v>0</v>
      </c>
      <c r="K213" s="200"/>
      <c r="L213" s="40"/>
      <c r="M213" s="201" t="s">
        <v>1</v>
      </c>
      <c r="N213" s="202" t="s">
        <v>43</v>
      </c>
      <c r="O213" s="72"/>
      <c r="P213" s="203">
        <f>O213*H213</f>
        <v>0</v>
      </c>
      <c r="Q213" s="203">
        <v>0</v>
      </c>
      <c r="R213" s="203">
        <f>Q213*H213</f>
        <v>0</v>
      </c>
      <c r="S213" s="203">
        <v>0</v>
      </c>
      <c r="T213" s="204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05" t="s">
        <v>166</v>
      </c>
      <c r="AT213" s="205" t="s">
        <v>162</v>
      </c>
      <c r="AU213" s="205" t="s">
        <v>88</v>
      </c>
      <c r="AY213" s="18" t="s">
        <v>159</v>
      </c>
      <c r="BE213" s="206">
        <f>IF(N213="základní",J213,0)</f>
        <v>0</v>
      </c>
      <c r="BF213" s="206">
        <f>IF(N213="snížená",J213,0)</f>
        <v>0</v>
      </c>
      <c r="BG213" s="206">
        <f>IF(N213="zákl. přenesená",J213,0)</f>
        <v>0</v>
      </c>
      <c r="BH213" s="206">
        <f>IF(N213="sníž. přenesená",J213,0)</f>
        <v>0</v>
      </c>
      <c r="BI213" s="206">
        <f>IF(N213="nulová",J213,0)</f>
        <v>0</v>
      </c>
      <c r="BJ213" s="18" t="s">
        <v>86</v>
      </c>
      <c r="BK213" s="206">
        <f>ROUND(I213*H213,2)</f>
        <v>0</v>
      </c>
      <c r="BL213" s="18" t="s">
        <v>166</v>
      </c>
      <c r="BM213" s="205" t="s">
        <v>647</v>
      </c>
    </row>
    <row r="214" spans="1:65" s="13" customFormat="1" ht="11.25">
      <c r="B214" s="207"/>
      <c r="C214" s="208"/>
      <c r="D214" s="209" t="s">
        <v>182</v>
      </c>
      <c r="E214" s="210" t="s">
        <v>1</v>
      </c>
      <c r="F214" s="211" t="s">
        <v>648</v>
      </c>
      <c r="G214" s="208"/>
      <c r="H214" s="212">
        <v>384.26400000000001</v>
      </c>
      <c r="I214" s="213"/>
      <c r="J214" s="208"/>
      <c r="K214" s="208"/>
      <c r="L214" s="214"/>
      <c r="M214" s="215"/>
      <c r="N214" s="216"/>
      <c r="O214" s="216"/>
      <c r="P214" s="216"/>
      <c r="Q214" s="216"/>
      <c r="R214" s="216"/>
      <c r="S214" s="216"/>
      <c r="T214" s="217"/>
      <c r="AT214" s="218" t="s">
        <v>182</v>
      </c>
      <c r="AU214" s="218" t="s">
        <v>88</v>
      </c>
      <c r="AV214" s="13" t="s">
        <v>88</v>
      </c>
      <c r="AW214" s="13" t="s">
        <v>34</v>
      </c>
      <c r="AX214" s="13" t="s">
        <v>86</v>
      </c>
      <c r="AY214" s="218" t="s">
        <v>159</v>
      </c>
    </row>
    <row r="215" spans="1:65" s="2" customFormat="1" ht="33" customHeight="1">
      <c r="A215" s="35"/>
      <c r="B215" s="36"/>
      <c r="C215" s="193" t="s">
        <v>360</v>
      </c>
      <c r="D215" s="193" t="s">
        <v>162</v>
      </c>
      <c r="E215" s="194" t="s">
        <v>649</v>
      </c>
      <c r="F215" s="195" t="s">
        <v>650</v>
      </c>
      <c r="G215" s="196" t="s">
        <v>269</v>
      </c>
      <c r="H215" s="197">
        <v>34583.760000000002</v>
      </c>
      <c r="I215" s="198"/>
      <c r="J215" s="199">
        <f>ROUND(I215*H215,2)</f>
        <v>0</v>
      </c>
      <c r="K215" s="200"/>
      <c r="L215" s="40"/>
      <c r="M215" s="201" t="s">
        <v>1</v>
      </c>
      <c r="N215" s="202" t="s">
        <v>43</v>
      </c>
      <c r="O215" s="72"/>
      <c r="P215" s="203">
        <f>O215*H215</f>
        <v>0</v>
      </c>
      <c r="Q215" s="203">
        <v>0</v>
      </c>
      <c r="R215" s="203">
        <f>Q215*H215</f>
        <v>0</v>
      </c>
      <c r="S215" s="203">
        <v>0</v>
      </c>
      <c r="T215" s="204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05" t="s">
        <v>166</v>
      </c>
      <c r="AT215" s="205" t="s">
        <v>162</v>
      </c>
      <c r="AU215" s="205" t="s">
        <v>88</v>
      </c>
      <c r="AY215" s="18" t="s">
        <v>159</v>
      </c>
      <c r="BE215" s="206">
        <f>IF(N215="základní",J215,0)</f>
        <v>0</v>
      </c>
      <c r="BF215" s="206">
        <f>IF(N215="snížená",J215,0)</f>
        <v>0</v>
      </c>
      <c r="BG215" s="206">
        <f>IF(N215="zákl. přenesená",J215,0)</f>
        <v>0</v>
      </c>
      <c r="BH215" s="206">
        <f>IF(N215="sníž. přenesená",J215,0)</f>
        <v>0</v>
      </c>
      <c r="BI215" s="206">
        <f>IF(N215="nulová",J215,0)</f>
        <v>0</v>
      </c>
      <c r="BJ215" s="18" t="s">
        <v>86</v>
      </c>
      <c r="BK215" s="206">
        <f>ROUND(I215*H215,2)</f>
        <v>0</v>
      </c>
      <c r="BL215" s="18" t="s">
        <v>166</v>
      </c>
      <c r="BM215" s="205" t="s">
        <v>651</v>
      </c>
    </row>
    <row r="216" spans="1:65" s="13" customFormat="1" ht="11.25">
      <c r="B216" s="207"/>
      <c r="C216" s="208"/>
      <c r="D216" s="209" t="s">
        <v>182</v>
      </c>
      <c r="E216" s="210" t="s">
        <v>1</v>
      </c>
      <c r="F216" s="211" t="s">
        <v>652</v>
      </c>
      <c r="G216" s="208"/>
      <c r="H216" s="212">
        <v>34583.760000000002</v>
      </c>
      <c r="I216" s="213"/>
      <c r="J216" s="208"/>
      <c r="K216" s="208"/>
      <c r="L216" s="214"/>
      <c r="M216" s="215"/>
      <c r="N216" s="216"/>
      <c r="O216" s="216"/>
      <c r="P216" s="216"/>
      <c r="Q216" s="216"/>
      <c r="R216" s="216"/>
      <c r="S216" s="216"/>
      <c r="T216" s="217"/>
      <c r="AT216" s="218" t="s">
        <v>182</v>
      </c>
      <c r="AU216" s="218" t="s">
        <v>88</v>
      </c>
      <c r="AV216" s="13" t="s">
        <v>88</v>
      </c>
      <c r="AW216" s="13" t="s">
        <v>34</v>
      </c>
      <c r="AX216" s="13" t="s">
        <v>86</v>
      </c>
      <c r="AY216" s="218" t="s">
        <v>159</v>
      </c>
    </row>
    <row r="217" spans="1:65" s="2" customFormat="1" ht="33" customHeight="1">
      <c r="A217" s="35"/>
      <c r="B217" s="36"/>
      <c r="C217" s="193" t="s">
        <v>368</v>
      </c>
      <c r="D217" s="193" t="s">
        <v>162</v>
      </c>
      <c r="E217" s="194" t="s">
        <v>653</v>
      </c>
      <c r="F217" s="195" t="s">
        <v>654</v>
      </c>
      <c r="G217" s="196" t="s">
        <v>269</v>
      </c>
      <c r="H217" s="197">
        <v>384.26400000000001</v>
      </c>
      <c r="I217" s="198"/>
      <c r="J217" s="199">
        <f>ROUND(I217*H217,2)</f>
        <v>0</v>
      </c>
      <c r="K217" s="200"/>
      <c r="L217" s="40"/>
      <c r="M217" s="201" t="s">
        <v>1</v>
      </c>
      <c r="N217" s="202" t="s">
        <v>43</v>
      </c>
      <c r="O217" s="72"/>
      <c r="P217" s="203">
        <f>O217*H217</f>
        <v>0</v>
      </c>
      <c r="Q217" s="203">
        <v>0</v>
      </c>
      <c r="R217" s="203">
        <f>Q217*H217</f>
        <v>0</v>
      </c>
      <c r="S217" s="203">
        <v>0</v>
      </c>
      <c r="T217" s="204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05" t="s">
        <v>166</v>
      </c>
      <c r="AT217" s="205" t="s">
        <v>162</v>
      </c>
      <c r="AU217" s="205" t="s">
        <v>88</v>
      </c>
      <c r="AY217" s="18" t="s">
        <v>159</v>
      </c>
      <c r="BE217" s="206">
        <f>IF(N217="základní",J217,0)</f>
        <v>0</v>
      </c>
      <c r="BF217" s="206">
        <f>IF(N217="snížená",J217,0)</f>
        <v>0</v>
      </c>
      <c r="BG217" s="206">
        <f>IF(N217="zákl. přenesená",J217,0)</f>
        <v>0</v>
      </c>
      <c r="BH217" s="206">
        <f>IF(N217="sníž. přenesená",J217,0)</f>
        <v>0</v>
      </c>
      <c r="BI217" s="206">
        <f>IF(N217="nulová",J217,0)</f>
        <v>0</v>
      </c>
      <c r="BJ217" s="18" t="s">
        <v>86</v>
      </c>
      <c r="BK217" s="206">
        <f>ROUND(I217*H217,2)</f>
        <v>0</v>
      </c>
      <c r="BL217" s="18" t="s">
        <v>166</v>
      </c>
      <c r="BM217" s="205" t="s">
        <v>655</v>
      </c>
    </row>
    <row r="218" spans="1:65" s="2" customFormat="1" ht="16.5" customHeight="1">
      <c r="A218" s="35"/>
      <c r="B218" s="36"/>
      <c r="C218" s="193" t="s">
        <v>372</v>
      </c>
      <c r="D218" s="193" t="s">
        <v>162</v>
      </c>
      <c r="E218" s="194" t="s">
        <v>656</v>
      </c>
      <c r="F218" s="195" t="s">
        <v>657</v>
      </c>
      <c r="G218" s="196" t="s">
        <v>269</v>
      </c>
      <c r="H218" s="197">
        <v>384.26400000000001</v>
      </c>
      <c r="I218" s="198"/>
      <c r="J218" s="199">
        <f>ROUND(I218*H218,2)</f>
        <v>0</v>
      </c>
      <c r="K218" s="200"/>
      <c r="L218" s="40"/>
      <c r="M218" s="201" t="s">
        <v>1</v>
      </c>
      <c r="N218" s="202" t="s">
        <v>43</v>
      </c>
      <c r="O218" s="72"/>
      <c r="P218" s="203">
        <f>O218*H218</f>
        <v>0</v>
      </c>
      <c r="Q218" s="203">
        <v>0</v>
      </c>
      <c r="R218" s="203">
        <f>Q218*H218</f>
        <v>0</v>
      </c>
      <c r="S218" s="203">
        <v>0</v>
      </c>
      <c r="T218" s="204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05" t="s">
        <v>166</v>
      </c>
      <c r="AT218" s="205" t="s">
        <v>162</v>
      </c>
      <c r="AU218" s="205" t="s">
        <v>88</v>
      </c>
      <c r="AY218" s="18" t="s">
        <v>159</v>
      </c>
      <c r="BE218" s="206">
        <f>IF(N218="základní",J218,0)</f>
        <v>0</v>
      </c>
      <c r="BF218" s="206">
        <f>IF(N218="snížená",J218,0)</f>
        <v>0</v>
      </c>
      <c r="BG218" s="206">
        <f>IF(N218="zákl. přenesená",J218,0)</f>
        <v>0</v>
      </c>
      <c r="BH218" s="206">
        <f>IF(N218="sníž. přenesená",J218,0)</f>
        <v>0</v>
      </c>
      <c r="BI218" s="206">
        <f>IF(N218="nulová",J218,0)</f>
        <v>0</v>
      </c>
      <c r="BJ218" s="18" t="s">
        <v>86</v>
      </c>
      <c r="BK218" s="206">
        <f>ROUND(I218*H218,2)</f>
        <v>0</v>
      </c>
      <c r="BL218" s="18" t="s">
        <v>166</v>
      </c>
      <c r="BM218" s="205" t="s">
        <v>658</v>
      </c>
    </row>
    <row r="219" spans="1:65" s="2" customFormat="1" ht="21.75" customHeight="1">
      <c r="A219" s="35"/>
      <c r="B219" s="36"/>
      <c r="C219" s="193" t="s">
        <v>376</v>
      </c>
      <c r="D219" s="193" t="s">
        <v>162</v>
      </c>
      <c r="E219" s="194" t="s">
        <v>659</v>
      </c>
      <c r="F219" s="195" t="s">
        <v>660</v>
      </c>
      <c r="G219" s="196" t="s">
        <v>269</v>
      </c>
      <c r="H219" s="197">
        <v>34583.760000000002</v>
      </c>
      <c r="I219" s="198"/>
      <c r="J219" s="199">
        <f>ROUND(I219*H219,2)</f>
        <v>0</v>
      </c>
      <c r="K219" s="200"/>
      <c r="L219" s="40"/>
      <c r="M219" s="201" t="s">
        <v>1</v>
      </c>
      <c r="N219" s="202" t="s">
        <v>43</v>
      </c>
      <c r="O219" s="72"/>
      <c r="P219" s="203">
        <f>O219*H219</f>
        <v>0</v>
      </c>
      <c r="Q219" s="203">
        <v>0</v>
      </c>
      <c r="R219" s="203">
        <f>Q219*H219</f>
        <v>0</v>
      </c>
      <c r="S219" s="203">
        <v>0</v>
      </c>
      <c r="T219" s="204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05" t="s">
        <v>166</v>
      </c>
      <c r="AT219" s="205" t="s">
        <v>162</v>
      </c>
      <c r="AU219" s="205" t="s">
        <v>88</v>
      </c>
      <c r="AY219" s="18" t="s">
        <v>159</v>
      </c>
      <c r="BE219" s="206">
        <f>IF(N219="základní",J219,0)</f>
        <v>0</v>
      </c>
      <c r="BF219" s="206">
        <f>IF(N219="snížená",J219,0)</f>
        <v>0</v>
      </c>
      <c r="BG219" s="206">
        <f>IF(N219="zákl. přenesená",J219,0)</f>
        <v>0</v>
      </c>
      <c r="BH219" s="206">
        <f>IF(N219="sníž. přenesená",J219,0)</f>
        <v>0</v>
      </c>
      <c r="BI219" s="206">
        <f>IF(N219="nulová",J219,0)</f>
        <v>0</v>
      </c>
      <c r="BJ219" s="18" t="s">
        <v>86</v>
      </c>
      <c r="BK219" s="206">
        <f>ROUND(I219*H219,2)</f>
        <v>0</v>
      </c>
      <c r="BL219" s="18" t="s">
        <v>166</v>
      </c>
      <c r="BM219" s="205" t="s">
        <v>661</v>
      </c>
    </row>
    <row r="220" spans="1:65" s="13" customFormat="1" ht="11.25">
      <c r="B220" s="207"/>
      <c r="C220" s="208"/>
      <c r="D220" s="209" t="s">
        <v>182</v>
      </c>
      <c r="E220" s="210" t="s">
        <v>1</v>
      </c>
      <c r="F220" s="211" t="s">
        <v>652</v>
      </c>
      <c r="G220" s="208"/>
      <c r="H220" s="212">
        <v>34583.760000000002</v>
      </c>
      <c r="I220" s="213"/>
      <c r="J220" s="208"/>
      <c r="K220" s="208"/>
      <c r="L220" s="214"/>
      <c r="M220" s="215"/>
      <c r="N220" s="216"/>
      <c r="O220" s="216"/>
      <c r="P220" s="216"/>
      <c r="Q220" s="216"/>
      <c r="R220" s="216"/>
      <c r="S220" s="216"/>
      <c r="T220" s="217"/>
      <c r="AT220" s="218" t="s">
        <v>182</v>
      </c>
      <c r="AU220" s="218" t="s">
        <v>88</v>
      </c>
      <c r="AV220" s="13" t="s">
        <v>88</v>
      </c>
      <c r="AW220" s="13" t="s">
        <v>34</v>
      </c>
      <c r="AX220" s="13" t="s">
        <v>86</v>
      </c>
      <c r="AY220" s="218" t="s">
        <v>159</v>
      </c>
    </row>
    <row r="221" spans="1:65" s="2" customFormat="1" ht="21.75" customHeight="1">
      <c r="A221" s="35"/>
      <c r="B221" s="36"/>
      <c r="C221" s="193" t="s">
        <v>382</v>
      </c>
      <c r="D221" s="193" t="s">
        <v>162</v>
      </c>
      <c r="E221" s="194" t="s">
        <v>662</v>
      </c>
      <c r="F221" s="195" t="s">
        <v>663</v>
      </c>
      <c r="G221" s="196" t="s">
        <v>269</v>
      </c>
      <c r="H221" s="197">
        <v>384.62400000000002</v>
      </c>
      <c r="I221" s="198"/>
      <c r="J221" s="199">
        <f>ROUND(I221*H221,2)</f>
        <v>0</v>
      </c>
      <c r="K221" s="200"/>
      <c r="L221" s="40"/>
      <c r="M221" s="201" t="s">
        <v>1</v>
      </c>
      <c r="N221" s="202" t="s">
        <v>43</v>
      </c>
      <c r="O221" s="72"/>
      <c r="P221" s="203">
        <f>O221*H221</f>
        <v>0</v>
      </c>
      <c r="Q221" s="203">
        <v>0</v>
      </c>
      <c r="R221" s="203">
        <f>Q221*H221</f>
        <v>0</v>
      </c>
      <c r="S221" s="203">
        <v>0</v>
      </c>
      <c r="T221" s="204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05" t="s">
        <v>166</v>
      </c>
      <c r="AT221" s="205" t="s">
        <v>162</v>
      </c>
      <c r="AU221" s="205" t="s">
        <v>88</v>
      </c>
      <c r="AY221" s="18" t="s">
        <v>159</v>
      </c>
      <c r="BE221" s="206">
        <f>IF(N221="základní",J221,0)</f>
        <v>0</v>
      </c>
      <c r="BF221" s="206">
        <f>IF(N221="snížená",J221,0)</f>
        <v>0</v>
      </c>
      <c r="BG221" s="206">
        <f>IF(N221="zákl. přenesená",J221,0)</f>
        <v>0</v>
      </c>
      <c r="BH221" s="206">
        <f>IF(N221="sníž. přenesená",J221,0)</f>
        <v>0</v>
      </c>
      <c r="BI221" s="206">
        <f>IF(N221="nulová",J221,0)</f>
        <v>0</v>
      </c>
      <c r="BJ221" s="18" t="s">
        <v>86</v>
      </c>
      <c r="BK221" s="206">
        <f>ROUND(I221*H221,2)</f>
        <v>0</v>
      </c>
      <c r="BL221" s="18" t="s">
        <v>166</v>
      </c>
      <c r="BM221" s="205" t="s">
        <v>664</v>
      </c>
    </row>
    <row r="222" spans="1:65" s="2" customFormat="1" ht="37.9" customHeight="1">
      <c r="A222" s="35"/>
      <c r="B222" s="36"/>
      <c r="C222" s="193" t="s">
        <v>386</v>
      </c>
      <c r="D222" s="193" t="s">
        <v>162</v>
      </c>
      <c r="E222" s="194" t="s">
        <v>665</v>
      </c>
      <c r="F222" s="195" t="s">
        <v>666</v>
      </c>
      <c r="G222" s="196" t="s">
        <v>269</v>
      </c>
      <c r="H222" s="197">
        <v>34.11</v>
      </c>
      <c r="I222" s="198"/>
      <c r="J222" s="199">
        <f>ROUND(I222*H222,2)</f>
        <v>0</v>
      </c>
      <c r="K222" s="200"/>
      <c r="L222" s="40"/>
      <c r="M222" s="201" t="s">
        <v>1</v>
      </c>
      <c r="N222" s="202" t="s">
        <v>43</v>
      </c>
      <c r="O222" s="72"/>
      <c r="P222" s="203">
        <f>O222*H222</f>
        <v>0</v>
      </c>
      <c r="Q222" s="203">
        <v>1.0000000000000001E-5</v>
      </c>
      <c r="R222" s="203">
        <f>Q222*H222</f>
        <v>3.411E-4</v>
      </c>
      <c r="S222" s="203">
        <v>0</v>
      </c>
      <c r="T222" s="204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05" t="s">
        <v>166</v>
      </c>
      <c r="AT222" s="205" t="s">
        <v>162</v>
      </c>
      <c r="AU222" s="205" t="s">
        <v>88</v>
      </c>
      <c r="AY222" s="18" t="s">
        <v>159</v>
      </c>
      <c r="BE222" s="206">
        <f>IF(N222="základní",J222,0)</f>
        <v>0</v>
      </c>
      <c r="BF222" s="206">
        <f>IF(N222="snížená",J222,0)</f>
        <v>0</v>
      </c>
      <c r="BG222" s="206">
        <f>IF(N222="zákl. přenesená",J222,0)</f>
        <v>0</v>
      </c>
      <c r="BH222" s="206">
        <f>IF(N222="sníž. přenesená",J222,0)</f>
        <v>0</v>
      </c>
      <c r="BI222" s="206">
        <f>IF(N222="nulová",J222,0)</f>
        <v>0</v>
      </c>
      <c r="BJ222" s="18" t="s">
        <v>86</v>
      </c>
      <c r="BK222" s="206">
        <f>ROUND(I222*H222,2)</f>
        <v>0</v>
      </c>
      <c r="BL222" s="18" t="s">
        <v>166</v>
      </c>
      <c r="BM222" s="205" t="s">
        <v>667</v>
      </c>
    </row>
    <row r="223" spans="1:65" s="13" customFormat="1" ht="11.25">
      <c r="B223" s="207"/>
      <c r="C223" s="208"/>
      <c r="D223" s="209" t="s">
        <v>182</v>
      </c>
      <c r="E223" s="210" t="s">
        <v>1</v>
      </c>
      <c r="F223" s="211" t="s">
        <v>309</v>
      </c>
      <c r="G223" s="208"/>
      <c r="H223" s="212">
        <v>26</v>
      </c>
      <c r="I223" s="213"/>
      <c r="J223" s="208"/>
      <c r="K223" s="208"/>
      <c r="L223" s="214"/>
      <c r="M223" s="215"/>
      <c r="N223" s="216"/>
      <c r="O223" s="216"/>
      <c r="P223" s="216"/>
      <c r="Q223" s="216"/>
      <c r="R223" s="216"/>
      <c r="S223" s="216"/>
      <c r="T223" s="217"/>
      <c r="AT223" s="218" t="s">
        <v>182</v>
      </c>
      <c r="AU223" s="218" t="s">
        <v>88</v>
      </c>
      <c r="AV223" s="13" t="s">
        <v>88</v>
      </c>
      <c r="AW223" s="13" t="s">
        <v>34</v>
      </c>
      <c r="AX223" s="13" t="s">
        <v>78</v>
      </c>
      <c r="AY223" s="218" t="s">
        <v>159</v>
      </c>
    </row>
    <row r="224" spans="1:65" s="13" customFormat="1" ht="11.25">
      <c r="B224" s="207"/>
      <c r="C224" s="208"/>
      <c r="D224" s="209" t="s">
        <v>182</v>
      </c>
      <c r="E224" s="210" t="s">
        <v>1</v>
      </c>
      <c r="F224" s="211" t="s">
        <v>668</v>
      </c>
      <c r="G224" s="208"/>
      <c r="H224" s="212">
        <v>0.2</v>
      </c>
      <c r="I224" s="213"/>
      <c r="J224" s="208"/>
      <c r="K224" s="208"/>
      <c r="L224" s="214"/>
      <c r="M224" s="215"/>
      <c r="N224" s="216"/>
      <c r="O224" s="216"/>
      <c r="P224" s="216"/>
      <c r="Q224" s="216"/>
      <c r="R224" s="216"/>
      <c r="S224" s="216"/>
      <c r="T224" s="217"/>
      <c r="AT224" s="218" t="s">
        <v>182</v>
      </c>
      <c r="AU224" s="218" t="s">
        <v>88</v>
      </c>
      <c r="AV224" s="13" t="s">
        <v>88</v>
      </c>
      <c r="AW224" s="13" t="s">
        <v>34</v>
      </c>
      <c r="AX224" s="13" t="s">
        <v>78</v>
      </c>
      <c r="AY224" s="218" t="s">
        <v>159</v>
      </c>
    </row>
    <row r="225" spans="1:65" s="13" customFormat="1" ht="11.25">
      <c r="B225" s="207"/>
      <c r="C225" s="208"/>
      <c r="D225" s="209" t="s">
        <v>182</v>
      </c>
      <c r="E225" s="210" t="s">
        <v>1</v>
      </c>
      <c r="F225" s="211" t="s">
        <v>669</v>
      </c>
      <c r="G225" s="208"/>
      <c r="H225" s="212">
        <v>7.91</v>
      </c>
      <c r="I225" s="213"/>
      <c r="J225" s="208"/>
      <c r="K225" s="208"/>
      <c r="L225" s="214"/>
      <c r="M225" s="215"/>
      <c r="N225" s="216"/>
      <c r="O225" s="216"/>
      <c r="P225" s="216"/>
      <c r="Q225" s="216"/>
      <c r="R225" s="216"/>
      <c r="S225" s="216"/>
      <c r="T225" s="217"/>
      <c r="AT225" s="218" t="s">
        <v>182</v>
      </c>
      <c r="AU225" s="218" t="s">
        <v>88</v>
      </c>
      <c r="AV225" s="13" t="s">
        <v>88</v>
      </c>
      <c r="AW225" s="13" t="s">
        <v>34</v>
      </c>
      <c r="AX225" s="13" t="s">
        <v>78</v>
      </c>
      <c r="AY225" s="218" t="s">
        <v>159</v>
      </c>
    </row>
    <row r="226" spans="1:65" s="14" customFormat="1" ht="11.25">
      <c r="B226" s="219"/>
      <c r="C226" s="220"/>
      <c r="D226" s="209" t="s">
        <v>182</v>
      </c>
      <c r="E226" s="221" t="s">
        <v>1</v>
      </c>
      <c r="F226" s="222" t="s">
        <v>184</v>
      </c>
      <c r="G226" s="220"/>
      <c r="H226" s="223">
        <v>34.11</v>
      </c>
      <c r="I226" s="224"/>
      <c r="J226" s="220"/>
      <c r="K226" s="220"/>
      <c r="L226" s="225"/>
      <c r="M226" s="226"/>
      <c r="N226" s="227"/>
      <c r="O226" s="227"/>
      <c r="P226" s="227"/>
      <c r="Q226" s="227"/>
      <c r="R226" s="227"/>
      <c r="S226" s="227"/>
      <c r="T226" s="228"/>
      <c r="AT226" s="229" t="s">
        <v>182</v>
      </c>
      <c r="AU226" s="229" t="s">
        <v>88</v>
      </c>
      <c r="AV226" s="14" t="s">
        <v>166</v>
      </c>
      <c r="AW226" s="14" t="s">
        <v>34</v>
      </c>
      <c r="AX226" s="14" t="s">
        <v>86</v>
      </c>
      <c r="AY226" s="229" t="s">
        <v>159</v>
      </c>
    </row>
    <row r="227" spans="1:65" s="2" customFormat="1" ht="16.5" customHeight="1">
      <c r="A227" s="35"/>
      <c r="B227" s="36"/>
      <c r="C227" s="193" t="s">
        <v>391</v>
      </c>
      <c r="D227" s="193" t="s">
        <v>162</v>
      </c>
      <c r="E227" s="194" t="s">
        <v>670</v>
      </c>
      <c r="F227" s="195" t="s">
        <v>671</v>
      </c>
      <c r="G227" s="196" t="s">
        <v>269</v>
      </c>
      <c r="H227" s="197">
        <v>55</v>
      </c>
      <c r="I227" s="198"/>
      <c r="J227" s="199">
        <f>ROUND(I227*H227,2)</f>
        <v>0</v>
      </c>
      <c r="K227" s="200"/>
      <c r="L227" s="40"/>
      <c r="M227" s="201" t="s">
        <v>1</v>
      </c>
      <c r="N227" s="202" t="s">
        <v>43</v>
      </c>
      <c r="O227" s="72"/>
      <c r="P227" s="203">
        <f>O227*H227</f>
        <v>0</v>
      </c>
      <c r="Q227" s="203">
        <v>0</v>
      </c>
      <c r="R227" s="203">
        <f>Q227*H227</f>
        <v>0</v>
      </c>
      <c r="S227" s="203">
        <v>0</v>
      </c>
      <c r="T227" s="204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05" t="s">
        <v>166</v>
      </c>
      <c r="AT227" s="205" t="s">
        <v>162</v>
      </c>
      <c r="AU227" s="205" t="s">
        <v>88</v>
      </c>
      <c r="AY227" s="18" t="s">
        <v>159</v>
      </c>
      <c r="BE227" s="206">
        <f>IF(N227="základní",J227,0)</f>
        <v>0</v>
      </c>
      <c r="BF227" s="206">
        <f>IF(N227="snížená",J227,0)</f>
        <v>0</v>
      </c>
      <c r="BG227" s="206">
        <f>IF(N227="zákl. přenesená",J227,0)</f>
        <v>0</v>
      </c>
      <c r="BH227" s="206">
        <f>IF(N227="sníž. přenesená",J227,0)</f>
        <v>0</v>
      </c>
      <c r="BI227" s="206">
        <f>IF(N227="nulová",J227,0)</f>
        <v>0</v>
      </c>
      <c r="BJ227" s="18" t="s">
        <v>86</v>
      </c>
      <c r="BK227" s="206">
        <f>ROUND(I227*H227,2)</f>
        <v>0</v>
      </c>
      <c r="BL227" s="18" t="s">
        <v>166</v>
      </c>
      <c r="BM227" s="205" t="s">
        <v>672</v>
      </c>
    </row>
    <row r="228" spans="1:65" s="2" customFormat="1" ht="33" customHeight="1">
      <c r="A228" s="35"/>
      <c r="B228" s="36"/>
      <c r="C228" s="193" t="s">
        <v>396</v>
      </c>
      <c r="D228" s="193" t="s">
        <v>162</v>
      </c>
      <c r="E228" s="194" t="s">
        <v>673</v>
      </c>
      <c r="F228" s="195" t="s">
        <v>674</v>
      </c>
      <c r="G228" s="196" t="s">
        <v>180</v>
      </c>
      <c r="H228" s="197">
        <v>2.34</v>
      </c>
      <c r="I228" s="198"/>
      <c r="J228" s="199">
        <f>ROUND(I228*H228,2)</f>
        <v>0</v>
      </c>
      <c r="K228" s="200"/>
      <c r="L228" s="40"/>
      <c r="M228" s="201" t="s">
        <v>1</v>
      </c>
      <c r="N228" s="202" t="s">
        <v>43</v>
      </c>
      <c r="O228" s="72"/>
      <c r="P228" s="203">
        <f>O228*H228</f>
        <v>0</v>
      </c>
      <c r="Q228" s="203">
        <v>0</v>
      </c>
      <c r="R228" s="203">
        <f>Q228*H228</f>
        <v>0</v>
      </c>
      <c r="S228" s="203">
        <v>2.27</v>
      </c>
      <c r="T228" s="204">
        <f>S228*H228</f>
        <v>5.3117999999999999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05" t="s">
        <v>166</v>
      </c>
      <c r="AT228" s="205" t="s">
        <v>162</v>
      </c>
      <c r="AU228" s="205" t="s">
        <v>88</v>
      </c>
      <c r="AY228" s="18" t="s">
        <v>159</v>
      </c>
      <c r="BE228" s="206">
        <f>IF(N228="základní",J228,0)</f>
        <v>0</v>
      </c>
      <c r="BF228" s="206">
        <f>IF(N228="snížená",J228,0)</f>
        <v>0</v>
      </c>
      <c r="BG228" s="206">
        <f>IF(N228="zákl. přenesená",J228,0)</f>
        <v>0</v>
      </c>
      <c r="BH228" s="206">
        <f>IF(N228="sníž. přenesená",J228,0)</f>
        <v>0</v>
      </c>
      <c r="BI228" s="206">
        <f>IF(N228="nulová",J228,0)</f>
        <v>0</v>
      </c>
      <c r="BJ228" s="18" t="s">
        <v>86</v>
      </c>
      <c r="BK228" s="206">
        <f>ROUND(I228*H228,2)</f>
        <v>0</v>
      </c>
      <c r="BL228" s="18" t="s">
        <v>166</v>
      </c>
      <c r="BM228" s="205" t="s">
        <v>675</v>
      </c>
    </row>
    <row r="229" spans="1:65" s="13" customFormat="1" ht="11.25">
      <c r="B229" s="207"/>
      <c r="C229" s="208"/>
      <c r="D229" s="209" t="s">
        <v>182</v>
      </c>
      <c r="E229" s="210" t="s">
        <v>1</v>
      </c>
      <c r="F229" s="211" t="s">
        <v>676</v>
      </c>
      <c r="G229" s="208"/>
      <c r="H229" s="212">
        <v>1.53</v>
      </c>
      <c r="I229" s="213"/>
      <c r="J229" s="208"/>
      <c r="K229" s="208"/>
      <c r="L229" s="214"/>
      <c r="M229" s="215"/>
      <c r="N229" s="216"/>
      <c r="O229" s="216"/>
      <c r="P229" s="216"/>
      <c r="Q229" s="216"/>
      <c r="R229" s="216"/>
      <c r="S229" s="216"/>
      <c r="T229" s="217"/>
      <c r="AT229" s="218" t="s">
        <v>182</v>
      </c>
      <c r="AU229" s="218" t="s">
        <v>88</v>
      </c>
      <c r="AV229" s="13" t="s">
        <v>88</v>
      </c>
      <c r="AW229" s="13" t="s">
        <v>34</v>
      </c>
      <c r="AX229" s="13" t="s">
        <v>78</v>
      </c>
      <c r="AY229" s="218" t="s">
        <v>159</v>
      </c>
    </row>
    <row r="230" spans="1:65" s="13" customFormat="1" ht="11.25">
      <c r="B230" s="207"/>
      <c r="C230" s="208"/>
      <c r="D230" s="209" t="s">
        <v>182</v>
      </c>
      <c r="E230" s="210" t="s">
        <v>1</v>
      </c>
      <c r="F230" s="211" t="s">
        <v>677</v>
      </c>
      <c r="G230" s="208"/>
      <c r="H230" s="212">
        <v>0.45</v>
      </c>
      <c r="I230" s="213"/>
      <c r="J230" s="208"/>
      <c r="K230" s="208"/>
      <c r="L230" s="214"/>
      <c r="M230" s="215"/>
      <c r="N230" s="216"/>
      <c r="O230" s="216"/>
      <c r="P230" s="216"/>
      <c r="Q230" s="216"/>
      <c r="R230" s="216"/>
      <c r="S230" s="216"/>
      <c r="T230" s="217"/>
      <c r="AT230" s="218" t="s">
        <v>182</v>
      </c>
      <c r="AU230" s="218" t="s">
        <v>88</v>
      </c>
      <c r="AV230" s="13" t="s">
        <v>88</v>
      </c>
      <c r="AW230" s="13" t="s">
        <v>34</v>
      </c>
      <c r="AX230" s="13" t="s">
        <v>78</v>
      </c>
      <c r="AY230" s="218" t="s">
        <v>159</v>
      </c>
    </row>
    <row r="231" spans="1:65" s="13" customFormat="1" ht="11.25">
      <c r="B231" s="207"/>
      <c r="C231" s="208"/>
      <c r="D231" s="209" t="s">
        <v>182</v>
      </c>
      <c r="E231" s="210" t="s">
        <v>1</v>
      </c>
      <c r="F231" s="211" t="s">
        <v>678</v>
      </c>
      <c r="G231" s="208"/>
      <c r="H231" s="212">
        <v>0.36</v>
      </c>
      <c r="I231" s="213"/>
      <c r="J231" s="208"/>
      <c r="K231" s="208"/>
      <c r="L231" s="214"/>
      <c r="M231" s="215"/>
      <c r="N231" s="216"/>
      <c r="O231" s="216"/>
      <c r="P231" s="216"/>
      <c r="Q231" s="216"/>
      <c r="R231" s="216"/>
      <c r="S231" s="216"/>
      <c r="T231" s="217"/>
      <c r="AT231" s="218" t="s">
        <v>182</v>
      </c>
      <c r="AU231" s="218" t="s">
        <v>88</v>
      </c>
      <c r="AV231" s="13" t="s">
        <v>88</v>
      </c>
      <c r="AW231" s="13" t="s">
        <v>34</v>
      </c>
      <c r="AX231" s="13" t="s">
        <v>78</v>
      </c>
      <c r="AY231" s="218" t="s">
        <v>159</v>
      </c>
    </row>
    <row r="232" spans="1:65" s="14" customFormat="1" ht="11.25">
      <c r="B232" s="219"/>
      <c r="C232" s="220"/>
      <c r="D232" s="209" t="s">
        <v>182</v>
      </c>
      <c r="E232" s="221" t="s">
        <v>1</v>
      </c>
      <c r="F232" s="222" t="s">
        <v>184</v>
      </c>
      <c r="G232" s="220"/>
      <c r="H232" s="223">
        <v>2.34</v>
      </c>
      <c r="I232" s="224"/>
      <c r="J232" s="220"/>
      <c r="K232" s="220"/>
      <c r="L232" s="225"/>
      <c r="M232" s="226"/>
      <c r="N232" s="227"/>
      <c r="O232" s="227"/>
      <c r="P232" s="227"/>
      <c r="Q232" s="227"/>
      <c r="R232" s="227"/>
      <c r="S232" s="227"/>
      <c r="T232" s="228"/>
      <c r="AT232" s="229" t="s">
        <v>182</v>
      </c>
      <c r="AU232" s="229" t="s">
        <v>88</v>
      </c>
      <c r="AV232" s="14" t="s">
        <v>166</v>
      </c>
      <c r="AW232" s="14" t="s">
        <v>34</v>
      </c>
      <c r="AX232" s="14" t="s">
        <v>86</v>
      </c>
      <c r="AY232" s="229" t="s">
        <v>159</v>
      </c>
    </row>
    <row r="233" spans="1:65" s="2" customFormat="1" ht="24.2" customHeight="1">
      <c r="A233" s="35"/>
      <c r="B233" s="36"/>
      <c r="C233" s="193" t="s">
        <v>400</v>
      </c>
      <c r="D233" s="193" t="s">
        <v>162</v>
      </c>
      <c r="E233" s="194" t="s">
        <v>679</v>
      </c>
      <c r="F233" s="195" t="s">
        <v>680</v>
      </c>
      <c r="G233" s="196" t="s">
        <v>269</v>
      </c>
      <c r="H233" s="197">
        <v>22.91</v>
      </c>
      <c r="I233" s="198"/>
      <c r="J233" s="199">
        <f>ROUND(I233*H233,2)</f>
        <v>0</v>
      </c>
      <c r="K233" s="200"/>
      <c r="L233" s="40"/>
      <c r="M233" s="201" t="s">
        <v>1</v>
      </c>
      <c r="N233" s="202" t="s">
        <v>43</v>
      </c>
      <c r="O233" s="72"/>
      <c r="P233" s="203">
        <f>O233*H233</f>
        <v>0</v>
      </c>
      <c r="Q233" s="203">
        <v>0</v>
      </c>
      <c r="R233" s="203">
        <f>Q233*H233</f>
        <v>0</v>
      </c>
      <c r="S233" s="203">
        <v>0</v>
      </c>
      <c r="T233" s="204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05" t="s">
        <v>166</v>
      </c>
      <c r="AT233" s="205" t="s">
        <v>162</v>
      </c>
      <c r="AU233" s="205" t="s">
        <v>88</v>
      </c>
      <c r="AY233" s="18" t="s">
        <v>159</v>
      </c>
      <c r="BE233" s="206">
        <f>IF(N233="základní",J233,0)</f>
        <v>0</v>
      </c>
      <c r="BF233" s="206">
        <f>IF(N233="snížená",J233,0)</f>
        <v>0</v>
      </c>
      <c r="BG233" s="206">
        <f>IF(N233="zákl. přenesená",J233,0)</f>
        <v>0</v>
      </c>
      <c r="BH233" s="206">
        <f>IF(N233="sníž. přenesená",J233,0)</f>
        <v>0</v>
      </c>
      <c r="BI233" s="206">
        <f>IF(N233="nulová",J233,0)</f>
        <v>0</v>
      </c>
      <c r="BJ233" s="18" t="s">
        <v>86</v>
      </c>
      <c r="BK233" s="206">
        <f>ROUND(I233*H233,2)</f>
        <v>0</v>
      </c>
      <c r="BL233" s="18" t="s">
        <v>166</v>
      </c>
      <c r="BM233" s="205" t="s">
        <v>681</v>
      </c>
    </row>
    <row r="234" spans="1:65" s="15" customFormat="1" ht="11.25">
      <c r="B234" s="246"/>
      <c r="C234" s="247"/>
      <c r="D234" s="209" t="s">
        <v>182</v>
      </c>
      <c r="E234" s="248" t="s">
        <v>1</v>
      </c>
      <c r="F234" s="249" t="s">
        <v>682</v>
      </c>
      <c r="G234" s="247"/>
      <c r="H234" s="248" t="s">
        <v>1</v>
      </c>
      <c r="I234" s="250"/>
      <c r="J234" s="247"/>
      <c r="K234" s="247"/>
      <c r="L234" s="251"/>
      <c r="M234" s="252"/>
      <c r="N234" s="253"/>
      <c r="O234" s="253"/>
      <c r="P234" s="253"/>
      <c r="Q234" s="253"/>
      <c r="R234" s="253"/>
      <c r="S234" s="253"/>
      <c r="T234" s="254"/>
      <c r="AT234" s="255" t="s">
        <v>182</v>
      </c>
      <c r="AU234" s="255" t="s">
        <v>88</v>
      </c>
      <c r="AV234" s="15" t="s">
        <v>86</v>
      </c>
      <c r="AW234" s="15" t="s">
        <v>34</v>
      </c>
      <c r="AX234" s="15" t="s">
        <v>78</v>
      </c>
      <c r="AY234" s="255" t="s">
        <v>159</v>
      </c>
    </row>
    <row r="235" spans="1:65" s="13" customFormat="1" ht="11.25">
      <c r="B235" s="207"/>
      <c r="C235" s="208"/>
      <c r="D235" s="209" t="s">
        <v>182</v>
      </c>
      <c r="E235" s="210" t="s">
        <v>1</v>
      </c>
      <c r="F235" s="211" t="s">
        <v>683</v>
      </c>
      <c r="G235" s="208"/>
      <c r="H235" s="212">
        <v>7.14</v>
      </c>
      <c r="I235" s="213"/>
      <c r="J235" s="208"/>
      <c r="K235" s="208"/>
      <c r="L235" s="214"/>
      <c r="M235" s="215"/>
      <c r="N235" s="216"/>
      <c r="O235" s="216"/>
      <c r="P235" s="216"/>
      <c r="Q235" s="216"/>
      <c r="R235" s="216"/>
      <c r="S235" s="216"/>
      <c r="T235" s="217"/>
      <c r="AT235" s="218" t="s">
        <v>182</v>
      </c>
      <c r="AU235" s="218" t="s">
        <v>88</v>
      </c>
      <c r="AV235" s="13" t="s">
        <v>88</v>
      </c>
      <c r="AW235" s="13" t="s">
        <v>34</v>
      </c>
      <c r="AX235" s="13" t="s">
        <v>78</v>
      </c>
      <c r="AY235" s="218" t="s">
        <v>159</v>
      </c>
    </row>
    <row r="236" spans="1:65" s="16" customFormat="1" ht="11.25">
      <c r="B236" s="260"/>
      <c r="C236" s="261"/>
      <c r="D236" s="209" t="s">
        <v>182</v>
      </c>
      <c r="E236" s="262" t="s">
        <v>1</v>
      </c>
      <c r="F236" s="263" t="s">
        <v>596</v>
      </c>
      <c r="G236" s="261"/>
      <c r="H236" s="264">
        <v>7.14</v>
      </c>
      <c r="I236" s="265"/>
      <c r="J236" s="261"/>
      <c r="K236" s="261"/>
      <c r="L236" s="266"/>
      <c r="M236" s="267"/>
      <c r="N236" s="268"/>
      <c r="O236" s="268"/>
      <c r="P236" s="268"/>
      <c r="Q236" s="268"/>
      <c r="R236" s="268"/>
      <c r="S236" s="268"/>
      <c r="T236" s="269"/>
      <c r="AT236" s="270" t="s">
        <v>182</v>
      </c>
      <c r="AU236" s="270" t="s">
        <v>88</v>
      </c>
      <c r="AV236" s="16" t="s">
        <v>160</v>
      </c>
      <c r="AW236" s="16" t="s">
        <v>34</v>
      </c>
      <c r="AX236" s="16" t="s">
        <v>78</v>
      </c>
      <c r="AY236" s="270" t="s">
        <v>159</v>
      </c>
    </row>
    <row r="237" spans="1:65" s="15" customFormat="1" ht="11.25">
      <c r="B237" s="246"/>
      <c r="C237" s="247"/>
      <c r="D237" s="209" t="s">
        <v>182</v>
      </c>
      <c r="E237" s="248" t="s">
        <v>1</v>
      </c>
      <c r="F237" s="249" t="s">
        <v>684</v>
      </c>
      <c r="G237" s="247"/>
      <c r="H237" s="248" t="s">
        <v>1</v>
      </c>
      <c r="I237" s="250"/>
      <c r="J237" s="247"/>
      <c r="K237" s="247"/>
      <c r="L237" s="251"/>
      <c r="M237" s="252"/>
      <c r="N237" s="253"/>
      <c r="O237" s="253"/>
      <c r="P237" s="253"/>
      <c r="Q237" s="253"/>
      <c r="R237" s="253"/>
      <c r="S237" s="253"/>
      <c r="T237" s="254"/>
      <c r="AT237" s="255" t="s">
        <v>182</v>
      </c>
      <c r="AU237" s="255" t="s">
        <v>88</v>
      </c>
      <c r="AV237" s="15" t="s">
        <v>86</v>
      </c>
      <c r="AW237" s="15" t="s">
        <v>34</v>
      </c>
      <c r="AX237" s="15" t="s">
        <v>78</v>
      </c>
      <c r="AY237" s="255" t="s">
        <v>159</v>
      </c>
    </row>
    <row r="238" spans="1:65" s="13" customFormat="1" ht="11.25">
      <c r="B238" s="207"/>
      <c r="C238" s="208"/>
      <c r="D238" s="209" t="s">
        <v>182</v>
      </c>
      <c r="E238" s="210" t="s">
        <v>1</v>
      </c>
      <c r="F238" s="211" t="s">
        <v>685</v>
      </c>
      <c r="G238" s="208"/>
      <c r="H238" s="212">
        <v>9.52</v>
      </c>
      <c r="I238" s="213"/>
      <c r="J238" s="208"/>
      <c r="K238" s="208"/>
      <c r="L238" s="214"/>
      <c r="M238" s="215"/>
      <c r="N238" s="216"/>
      <c r="O238" s="216"/>
      <c r="P238" s="216"/>
      <c r="Q238" s="216"/>
      <c r="R238" s="216"/>
      <c r="S238" s="216"/>
      <c r="T238" s="217"/>
      <c r="AT238" s="218" t="s">
        <v>182</v>
      </c>
      <c r="AU238" s="218" t="s">
        <v>88</v>
      </c>
      <c r="AV238" s="13" t="s">
        <v>88</v>
      </c>
      <c r="AW238" s="13" t="s">
        <v>34</v>
      </c>
      <c r="AX238" s="13" t="s">
        <v>78</v>
      </c>
      <c r="AY238" s="218" t="s">
        <v>159</v>
      </c>
    </row>
    <row r="239" spans="1:65" s="13" customFormat="1" ht="11.25">
      <c r="B239" s="207"/>
      <c r="C239" s="208"/>
      <c r="D239" s="209" t="s">
        <v>182</v>
      </c>
      <c r="E239" s="210" t="s">
        <v>1</v>
      </c>
      <c r="F239" s="211" t="s">
        <v>686</v>
      </c>
      <c r="G239" s="208"/>
      <c r="H239" s="212">
        <v>3.6</v>
      </c>
      <c r="I239" s="213"/>
      <c r="J239" s="208"/>
      <c r="K239" s="208"/>
      <c r="L239" s="214"/>
      <c r="M239" s="215"/>
      <c r="N239" s="216"/>
      <c r="O239" s="216"/>
      <c r="P239" s="216"/>
      <c r="Q239" s="216"/>
      <c r="R239" s="216"/>
      <c r="S239" s="216"/>
      <c r="T239" s="217"/>
      <c r="AT239" s="218" t="s">
        <v>182</v>
      </c>
      <c r="AU239" s="218" t="s">
        <v>88</v>
      </c>
      <c r="AV239" s="13" t="s">
        <v>88</v>
      </c>
      <c r="AW239" s="13" t="s">
        <v>34</v>
      </c>
      <c r="AX239" s="13" t="s">
        <v>78</v>
      </c>
      <c r="AY239" s="218" t="s">
        <v>159</v>
      </c>
    </row>
    <row r="240" spans="1:65" s="16" customFormat="1" ht="11.25">
      <c r="B240" s="260"/>
      <c r="C240" s="261"/>
      <c r="D240" s="209" t="s">
        <v>182</v>
      </c>
      <c r="E240" s="262" t="s">
        <v>1</v>
      </c>
      <c r="F240" s="263" t="s">
        <v>596</v>
      </c>
      <c r="G240" s="261"/>
      <c r="H240" s="264">
        <v>13.12</v>
      </c>
      <c r="I240" s="265"/>
      <c r="J240" s="261"/>
      <c r="K240" s="261"/>
      <c r="L240" s="266"/>
      <c r="M240" s="267"/>
      <c r="N240" s="268"/>
      <c r="O240" s="268"/>
      <c r="P240" s="268"/>
      <c r="Q240" s="268"/>
      <c r="R240" s="268"/>
      <c r="S240" s="268"/>
      <c r="T240" s="269"/>
      <c r="AT240" s="270" t="s">
        <v>182</v>
      </c>
      <c r="AU240" s="270" t="s">
        <v>88</v>
      </c>
      <c r="AV240" s="16" t="s">
        <v>160</v>
      </c>
      <c r="AW240" s="16" t="s">
        <v>34</v>
      </c>
      <c r="AX240" s="16" t="s">
        <v>78</v>
      </c>
      <c r="AY240" s="270" t="s">
        <v>159</v>
      </c>
    </row>
    <row r="241" spans="1:65" s="15" customFormat="1" ht="11.25">
      <c r="B241" s="246"/>
      <c r="C241" s="247"/>
      <c r="D241" s="209" t="s">
        <v>182</v>
      </c>
      <c r="E241" s="248" t="s">
        <v>1</v>
      </c>
      <c r="F241" s="249" t="s">
        <v>687</v>
      </c>
      <c r="G241" s="247"/>
      <c r="H241" s="248" t="s">
        <v>1</v>
      </c>
      <c r="I241" s="250"/>
      <c r="J241" s="247"/>
      <c r="K241" s="247"/>
      <c r="L241" s="251"/>
      <c r="M241" s="252"/>
      <c r="N241" s="253"/>
      <c r="O241" s="253"/>
      <c r="P241" s="253"/>
      <c r="Q241" s="253"/>
      <c r="R241" s="253"/>
      <c r="S241" s="253"/>
      <c r="T241" s="254"/>
      <c r="AT241" s="255" t="s">
        <v>182</v>
      </c>
      <c r="AU241" s="255" t="s">
        <v>88</v>
      </c>
      <c r="AV241" s="15" t="s">
        <v>86</v>
      </c>
      <c r="AW241" s="15" t="s">
        <v>34</v>
      </c>
      <c r="AX241" s="15" t="s">
        <v>78</v>
      </c>
      <c r="AY241" s="255" t="s">
        <v>159</v>
      </c>
    </row>
    <row r="242" spans="1:65" s="13" customFormat="1" ht="11.25">
      <c r="B242" s="207"/>
      <c r="C242" s="208"/>
      <c r="D242" s="209" t="s">
        <v>182</v>
      </c>
      <c r="E242" s="210" t="s">
        <v>1</v>
      </c>
      <c r="F242" s="211" t="s">
        <v>688</v>
      </c>
      <c r="G242" s="208"/>
      <c r="H242" s="212">
        <v>1.21</v>
      </c>
      <c r="I242" s="213"/>
      <c r="J242" s="208"/>
      <c r="K242" s="208"/>
      <c r="L242" s="214"/>
      <c r="M242" s="215"/>
      <c r="N242" s="216"/>
      <c r="O242" s="216"/>
      <c r="P242" s="216"/>
      <c r="Q242" s="216"/>
      <c r="R242" s="216"/>
      <c r="S242" s="216"/>
      <c r="T242" s="217"/>
      <c r="AT242" s="218" t="s">
        <v>182</v>
      </c>
      <c r="AU242" s="218" t="s">
        <v>88</v>
      </c>
      <c r="AV242" s="13" t="s">
        <v>88</v>
      </c>
      <c r="AW242" s="13" t="s">
        <v>34</v>
      </c>
      <c r="AX242" s="13" t="s">
        <v>78</v>
      </c>
      <c r="AY242" s="218" t="s">
        <v>159</v>
      </c>
    </row>
    <row r="243" spans="1:65" s="13" customFormat="1" ht="11.25">
      <c r="B243" s="207"/>
      <c r="C243" s="208"/>
      <c r="D243" s="209" t="s">
        <v>182</v>
      </c>
      <c r="E243" s="210" t="s">
        <v>1</v>
      </c>
      <c r="F243" s="211" t="s">
        <v>689</v>
      </c>
      <c r="G243" s="208"/>
      <c r="H243" s="212">
        <v>1.44</v>
      </c>
      <c r="I243" s="213"/>
      <c r="J243" s="208"/>
      <c r="K243" s="208"/>
      <c r="L243" s="214"/>
      <c r="M243" s="215"/>
      <c r="N243" s="216"/>
      <c r="O243" s="216"/>
      <c r="P243" s="216"/>
      <c r="Q243" s="216"/>
      <c r="R243" s="216"/>
      <c r="S243" s="216"/>
      <c r="T243" s="217"/>
      <c r="AT243" s="218" t="s">
        <v>182</v>
      </c>
      <c r="AU243" s="218" t="s">
        <v>88</v>
      </c>
      <c r="AV243" s="13" t="s">
        <v>88</v>
      </c>
      <c r="AW243" s="13" t="s">
        <v>34</v>
      </c>
      <c r="AX243" s="13" t="s">
        <v>78</v>
      </c>
      <c r="AY243" s="218" t="s">
        <v>159</v>
      </c>
    </row>
    <row r="244" spans="1:65" s="16" customFormat="1" ht="11.25">
      <c r="B244" s="260"/>
      <c r="C244" s="261"/>
      <c r="D244" s="209" t="s">
        <v>182</v>
      </c>
      <c r="E244" s="262" t="s">
        <v>1</v>
      </c>
      <c r="F244" s="263" t="s">
        <v>596</v>
      </c>
      <c r="G244" s="261"/>
      <c r="H244" s="264">
        <v>2.65</v>
      </c>
      <c r="I244" s="265"/>
      <c r="J244" s="261"/>
      <c r="K244" s="261"/>
      <c r="L244" s="266"/>
      <c r="M244" s="267"/>
      <c r="N244" s="268"/>
      <c r="O244" s="268"/>
      <c r="P244" s="268"/>
      <c r="Q244" s="268"/>
      <c r="R244" s="268"/>
      <c r="S244" s="268"/>
      <c r="T244" s="269"/>
      <c r="AT244" s="270" t="s">
        <v>182</v>
      </c>
      <c r="AU244" s="270" t="s">
        <v>88</v>
      </c>
      <c r="AV244" s="16" t="s">
        <v>160</v>
      </c>
      <c r="AW244" s="16" t="s">
        <v>34</v>
      </c>
      <c r="AX244" s="16" t="s">
        <v>78</v>
      </c>
      <c r="AY244" s="270" t="s">
        <v>159</v>
      </c>
    </row>
    <row r="245" spans="1:65" s="14" customFormat="1" ht="11.25">
      <c r="B245" s="219"/>
      <c r="C245" s="220"/>
      <c r="D245" s="209" t="s">
        <v>182</v>
      </c>
      <c r="E245" s="221" t="s">
        <v>1</v>
      </c>
      <c r="F245" s="222" t="s">
        <v>184</v>
      </c>
      <c r="G245" s="220"/>
      <c r="H245" s="223">
        <v>22.910000000000004</v>
      </c>
      <c r="I245" s="224"/>
      <c r="J245" s="220"/>
      <c r="K245" s="220"/>
      <c r="L245" s="225"/>
      <c r="M245" s="226"/>
      <c r="N245" s="227"/>
      <c r="O245" s="227"/>
      <c r="P245" s="227"/>
      <c r="Q245" s="227"/>
      <c r="R245" s="227"/>
      <c r="S245" s="227"/>
      <c r="T245" s="228"/>
      <c r="AT245" s="229" t="s">
        <v>182</v>
      </c>
      <c r="AU245" s="229" t="s">
        <v>88</v>
      </c>
      <c r="AV245" s="14" t="s">
        <v>166</v>
      </c>
      <c r="AW245" s="14" t="s">
        <v>34</v>
      </c>
      <c r="AX245" s="14" t="s">
        <v>86</v>
      </c>
      <c r="AY245" s="229" t="s">
        <v>159</v>
      </c>
    </row>
    <row r="246" spans="1:65" s="2" customFormat="1" ht="33" customHeight="1">
      <c r="A246" s="35"/>
      <c r="B246" s="36"/>
      <c r="C246" s="193" t="s">
        <v>404</v>
      </c>
      <c r="D246" s="193" t="s">
        <v>162</v>
      </c>
      <c r="E246" s="194" t="s">
        <v>690</v>
      </c>
      <c r="F246" s="195" t="s">
        <v>691</v>
      </c>
      <c r="G246" s="196" t="s">
        <v>269</v>
      </c>
      <c r="H246" s="197">
        <v>5.0999999999999996</v>
      </c>
      <c r="I246" s="198"/>
      <c r="J246" s="199">
        <f>ROUND(I246*H246,2)</f>
        <v>0</v>
      </c>
      <c r="K246" s="200"/>
      <c r="L246" s="40"/>
      <c r="M246" s="201" t="s">
        <v>1</v>
      </c>
      <c r="N246" s="202" t="s">
        <v>43</v>
      </c>
      <c r="O246" s="72"/>
      <c r="P246" s="203">
        <f>O246*H246</f>
        <v>0</v>
      </c>
      <c r="Q246" s="203">
        <v>0</v>
      </c>
      <c r="R246" s="203">
        <f>Q246*H246</f>
        <v>0</v>
      </c>
      <c r="S246" s="203">
        <v>5.8999999999999997E-2</v>
      </c>
      <c r="T246" s="204">
        <f>S246*H246</f>
        <v>0.30089999999999995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05" t="s">
        <v>166</v>
      </c>
      <c r="AT246" s="205" t="s">
        <v>162</v>
      </c>
      <c r="AU246" s="205" t="s">
        <v>88</v>
      </c>
      <c r="AY246" s="18" t="s">
        <v>159</v>
      </c>
      <c r="BE246" s="206">
        <f>IF(N246="základní",J246,0)</f>
        <v>0</v>
      </c>
      <c r="BF246" s="206">
        <f>IF(N246="snížená",J246,0)</f>
        <v>0</v>
      </c>
      <c r="BG246" s="206">
        <f>IF(N246="zákl. přenesená",J246,0)</f>
        <v>0</v>
      </c>
      <c r="BH246" s="206">
        <f>IF(N246="sníž. přenesená",J246,0)</f>
        <v>0</v>
      </c>
      <c r="BI246" s="206">
        <f>IF(N246="nulová",J246,0)</f>
        <v>0</v>
      </c>
      <c r="BJ246" s="18" t="s">
        <v>86</v>
      </c>
      <c r="BK246" s="206">
        <f>ROUND(I246*H246,2)</f>
        <v>0</v>
      </c>
      <c r="BL246" s="18" t="s">
        <v>166</v>
      </c>
      <c r="BM246" s="205" t="s">
        <v>692</v>
      </c>
    </row>
    <row r="247" spans="1:65" s="13" customFormat="1" ht="11.25">
      <c r="B247" s="207"/>
      <c r="C247" s="208"/>
      <c r="D247" s="209" t="s">
        <v>182</v>
      </c>
      <c r="E247" s="210" t="s">
        <v>1</v>
      </c>
      <c r="F247" s="211" t="s">
        <v>693</v>
      </c>
      <c r="G247" s="208"/>
      <c r="H247" s="212">
        <v>5.0999999999999996</v>
      </c>
      <c r="I247" s="213"/>
      <c r="J247" s="208"/>
      <c r="K247" s="208"/>
      <c r="L247" s="214"/>
      <c r="M247" s="215"/>
      <c r="N247" s="216"/>
      <c r="O247" s="216"/>
      <c r="P247" s="216"/>
      <c r="Q247" s="216"/>
      <c r="R247" s="216"/>
      <c r="S247" s="216"/>
      <c r="T247" s="217"/>
      <c r="AT247" s="218" t="s">
        <v>182</v>
      </c>
      <c r="AU247" s="218" t="s">
        <v>88</v>
      </c>
      <c r="AV247" s="13" t="s">
        <v>88</v>
      </c>
      <c r="AW247" s="13" t="s">
        <v>34</v>
      </c>
      <c r="AX247" s="13" t="s">
        <v>86</v>
      </c>
      <c r="AY247" s="218" t="s">
        <v>159</v>
      </c>
    </row>
    <row r="248" spans="1:65" s="2" customFormat="1" ht="37.9" customHeight="1">
      <c r="A248" s="35"/>
      <c r="B248" s="36"/>
      <c r="C248" s="193" t="s">
        <v>409</v>
      </c>
      <c r="D248" s="193" t="s">
        <v>162</v>
      </c>
      <c r="E248" s="194" t="s">
        <v>694</v>
      </c>
      <c r="F248" s="195" t="s">
        <v>695</v>
      </c>
      <c r="G248" s="196" t="s">
        <v>165</v>
      </c>
      <c r="H248" s="197">
        <v>8</v>
      </c>
      <c r="I248" s="198"/>
      <c r="J248" s="199">
        <f>ROUND(I248*H248,2)</f>
        <v>0</v>
      </c>
      <c r="K248" s="200"/>
      <c r="L248" s="40"/>
      <c r="M248" s="201" t="s">
        <v>1</v>
      </c>
      <c r="N248" s="202" t="s">
        <v>43</v>
      </c>
      <c r="O248" s="72"/>
      <c r="P248" s="203">
        <f>O248*H248</f>
        <v>0</v>
      </c>
      <c r="Q248" s="203">
        <v>0</v>
      </c>
      <c r="R248" s="203">
        <f>Q248*H248</f>
        <v>0</v>
      </c>
      <c r="S248" s="203">
        <v>0.154</v>
      </c>
      <c r="T248" s="204">
        <f>S248*H248</f>
        <v>1.232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05" t="s">
        <v>166</v>
      </c>
      <c r="AT248" s="205" t="s">
        <v>162</v>
      </c>
      <c r="AU248" s="205" t="s">
        <v>88</v>
      </c>
      <c r="AY248" s="18" t="s">
        <v>159</v>
      </c>
      <c r="BE248" s="206">
        <f>IF(N248="základní",J248,0)</f>
        <v>0</v>
      </c>
      <c r="BF248" s="206">
        <f>IF(N248="snížená",J248,0)</f>
        <v>0</v>
      </c>
      <c r="BG248" s="206">
        <f>IF(N248="zákl. přenesená",J248,0)</f>
        <v>0</v>
      </c>
      <c r="BH248" s="206">
        <f>IF(N248="sníž. přenesená",J248,0)</f>
        <v>0</v>
      </c>
      <c r="BI248" s="206">
        <f>IF(N248="nulová",J248,0)</f>
        <v>0</v>
      </c>
      <c r="BJ248" s="18" t="s">
        <v>86</v>
      </c>
      <c r="BK248" s="206">
        <f>ROUND(I248*H248,2)</f>
        <v>0</v>
      </c>
      <c r="BL248" s="18" t="s">
        <v>166</v>
      </c>
      <c r="BM248" s="205" t="s">
        <v>696</v>
      </c>
    </row>
    <row r="249" spans="1:65" s="2" customFormat="1" ht="44.25" customHeight="1">
      <c r="A249" s="35"/>
      <c r="B249" s="36"/>
      <c r="C249" s="193" t="s">
        <v>413</v>
      </c>
      <c r="D249" s="193" t="s">
        <v>162</v>
      </c>
      <c r="E249" s="194" t="s">
        <v>697</v>
      </c>
      <c r="F249" s="195" t="s">
        <v>698</v>
      </c>
      <c r="G249" s="196" t="s">
        <v>269</v>
      </c>
      <c r="H249" s="197">
        <v>328.5</v>
      </c>
      <c r="I249" s="198"/>
      <c r="J249" s="199">
        <f>ROUND(I249*H249,2)</f>
        <v>0</v>
      </c>
      <c r="K249" s="200"/>
      <c r="L249" s="40"/>
      <c r="M249" s="201" t="s">
        <v>1</v>
      </c>
      <c r="N249" s="202" t="s">
        <v>43</v>
      </c>
      <c r="O249" s="72"/>
      <c r="P249" s="203">
        <f>O249*H249</f>
        <v>0</v>
      </c>
      <c r="Q249" s="203">
        <v>0</v>
      </c>
      <c r="R249" s="203">
        <f>Q249*H249</f>
        <v>0</v>
      </c>
      <c r="S249" s="203">
        <v>4.5999999999999999E-2</v>
      </c>
      <c r="T249" s="204">
        <f>S249*H249</f>
        <v>15.110999999999999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05" t="s">
        <v>166</v>
      </c>
      <c r="AT249" s="205" t="s">
        <v>162</v>
      </c>
      <c r="AU249" s="205" t="s">
        <v>88</v>
      </c>
      <c r="AY249" s="18" t="s">
        <v>159</v>
      </c>
      <c r="BE249" s="206">
        <f>IF(N249="základní",J249,0)</f>
        <v>0</v>
      </c>
      <c r="BF249" s="206">
        <f>IF(N249="snížená",J249,0)</f>
        <v>0</v>
      </c>
      <c r="BG249" s="206">
        <f>IF(N249="zákl. přenesená",J249,0)</f>
        <v>0</v>
      </c>
      <c r="BH249" s="206">
        <f>IF(N249="sníž. přenesená",J249,0)</f>
        <v>0</v>
      </c>
      <c r="BI249" s="206">
        <f>IF(N249="nulová",J249,0)</f>
        <v>0</v>
      </c>
      <c r="BJ249" s="18" t="s">
        <v>86</v>
      </c>
      <c r="BK249" s="206">
        <f>ROUND(I249*H249,2)</f>
        <v>0</v>
      </c>
      <c r="BL249" s="18" t="s">
        <v>166</v>
      </c>
      <c r="BM249" s="205" t="s">
        <v>699</v>
      </c>
    </row>
    <row r="250" spans="1:65" s="15" customFormat="1" ht="11.25">
      <c r="B250" s="246"/>
      <c r="C250" s="247"/>
      <c r="D250" s="209" t="s">
        <v>182</v>
      </c>
      <c r="E250" s="248" t="s">
        <v>1</v>
      </c>
      <c r="F250" s="249" t="s">
        <v>682</v>
      </c>
      <c r="G250" s="247"/>
      <c r="H250" s="248" t="s">
        <v>1</v>
      </c>
      <c r="I250" s="250"/>
      <c r="J250" s="247"/>
      <c r="K250" s="247"/>
      <c r="L250" s="251"/>
      <c r="M250" s="252"/>
      <c r="N250" s="253"/>
      <c r="O250" s="253"/>
      <c r="P250" s="253"/>
      <c r="Q250" s="253"/>
      <c r="R250" s="253"/>
      <c r="S250" s="253"/>
      <c r="T250" s="254"/>
      <c r="AT250" s="255" t="s">
        <v>182</v>
      </c>
      <c r="AU250" s="255" t="s">
        <v>88</v>
      </c>
      <c r="AV250" s="15" t="s">
        <v>86</v>
      </c>
      <c r="AW250" s="15" t="s">
        <v>34</v>
      </c>
      <c r="AX250" s="15" t="s">
        <v>78</v>
      </c>
      <c r="AY250" s="255" t="s">
        <v>159</v>
      </c>
    </row>
    <row r="251" spans="1:65" s="13" customFormat="1" ht="11.25">
      <c r="B251" s="207"/>
      <c r="C251" s="208"/>
      <c r="D251" s="209" t="s">
        <v>182</v>
      </c>
      <c r="E251" s="210" t="s">
        <v>1</v>
      </c>
      <c r="F251" s="211" t="s">
        <v>700</v>
      </c>
      <c r="G251" s="208"/>
      <c r="H251" s="212">
        <v>70.52</v>
      </c>
      <c r="I251" s="213"/>
      <c r="J251" s="208"/>
      <c r="K251" s="208"/>
      <c r="L251" s="214"/>
      <c r="M251" s="215"/>
      <c r="N251" s="216"/>
      <c r="O251" s="216"/>
      <c r="P251" s="216"/>
      <c r="Q251" s="216"/>
      <c r="R251" s="216"/>
      <c r="S251" s="216"/>
      <c r="T251" s="217"/>
      <c r="AT251" s="218" t="s">
        <v>182</v>
      </c>
      <c r="AU251" s="218" t="s">
        <v>88</v>
      </c>
      <c r="AV251" s="13" t="s">
        <v>88</v>
      </c>
      <c r="AW251" s="13" t="s">
        <v>34</v>
      </c>
      <c r="AX251" s="13" t="s">
        <v>78</v>
      </c>
      <c r="AY251" s="218" t="s">
        <v>159</v>
      </c>
    </row>
    <row r="252" spans="1:65" s="13" customFormat="1" ht="11.25">
      <c r="B252" s="207"/>
      <c r="C252" s="208"/>
      <c r="D252" s="209" t="s">
        <v>182</v>
      </c>
      <c r="E252" s="210" t="s">
        <v>1</v>
      </c>
      <c r="F252" s="211" t="s">
        <v>701</v>
      </c>
      <c r="G252" s="208"/>
      <c r="H252" s="212">
        <v>12.3</v>
      </c>
      <c r="I252" s="213"/>
      <c r="J252" s="208"/>
      <c r="K252" s="208"/>
      <c r="L252" s="214"/>
      <c r="M252" s="215"/>
      <c r="N252" s="216"/>
      <c r="O252" s="216"/>
      <c r="P252" s="216"/>
      <c r="Q252" s="216"/>
      <c r="R252" s="216"/>
      <c r="S252" s="216"/>
      <c r="T252" s="217"/>
      <c r="AT252" s="218" t="s">
        <v>182</v>
      </c>
      <c r="AU252" s="218" t="s">
        <v>88</v>
      </c>
      <c r="AV252" s="13" t="s">
        <v>88</v>
      </c>
      <c r="AW252" s="13" t="s">
        <v>34</v>
      </c>
      <c r="AX252" s="13" t="s">
        <v>78</v>
      </c>
      <c r="AY252" s="218" t="s">
        <v>159</v>
      </c>
    </row>
    <row r="253" spans="1:65" s="13" customFormat="1" ht="11.25">
      <c r="B253" s="207"/>
      <c r="C253" s="208"/>
      <c r="D253" s="209" t="s">
        <v>182</v>
      </c>
      <c r="E253" s="210" t="s">
        <v>1</v>
      </c>
      <c r="F253" s="211" t="s">
        <v>702</v>
      </c>
      <c r="G253" s="208"/>
      <c r="H253" s="212">
        <v>28.7</v>
      </c>
      <c r="I253" s="213"/>
      <c r="J253" s="208"/>
      <c r="K253" s="208"/>
      <c r="L253" s="214"/>
      <c r="M253" s="215"/>
      <c r="N253" s="216"/>
      <c r="O253" s="216"/>
      <c r="P253" s="216"/>
      <c r="Q253" s="216"/>
      <c r="R253" s="216"/>
      <c r="S253" s="216"/>
      <c r="T253" s="217"/>
      <c r="AT253" s="218" t="s">
        <v>182</v>
      </c>
      <c r="AU253" s="218" t="s">
        <v>88</v>
      </c>
      <c r="AV253" s="13" t="s">
        <v>88</v>
      </c>
      <c r="AW253" s="13" t="s">
        <v>34</v>
      </c>
      <c r="AX253" s="13" t="s">
        <v>78</v>
      </c>
      <c r="AY253" s="218" t="s">
        <v>159</v>
      </c>
    </row>
    <row r="254" spans="1:65" s="13" customFormat="1" ht="11.25">
      <c r="B254" s="207"/>
      <c r="C254" s="208"/>
      <c r="D254" s="209" t="s">
        <v>182</v>
      </c>
      <c r="E254" s="210" t="s">
        <v>1</v>
      </c>
      <c r="F254" s="211" t="s">
        <v>703</v>
      </c>
      <c r="G254" s="208"/>
      <c r="H254" s="212">
        <v>7</v>
      </c>
      <c r="I254" s="213"/>
      <c r="J254" s="208"/>
      <c r="K254" s="208"/>
      <c r="L254" s="214"/>
      <c r="M254" s="215"/>
      <c r="N254" s="216"/>
      <c r="O254" s="216"/>
      <c r="P254" s="216"/>
      <c r="Q254" s="216"/>
      <c r="R254" s="216"/>
      <c r="S254" s="216"/>
      <c r="T254" s="217"/>
      <c r="AT254" s="218" t="s">
        <v>182</v>
      </c>
      <c r="AU254" s="218" t="s">
        <v>88</v>
      </c>
      <c r="AV254" s="13" t="s">
        <v>88</v>
      </c>
      <c r="AW254" s="13" t="s">
        <v>34</v>
      </c>
      <c r="AX254" s="13" t="s">
        <v>78</v>
      </c>
      <c r="AY254" s="218" t="s">
        <v>159</v>
      </c>
    </row>
    <row r="255" spans="1:65" s="16" customFormat="1" ht="11.25">
      <c r="B255" s="260"/>
      <c r="C255" s="261"/>
      <c r="D255" s="209" t="s">
        <v>182</v>
      </c>
      <c r="E255" s="262" t="s">
        <v>1</v>
      </c>
      <c r="F255" s="263" t="s">
        <v>596</v>
      </c>
      <c r="G255" s="261"/>
      <c r="H255" s="264">
        <v>118.52</v>
      </c>
      <c r="I255" s="265"/>
      <c r="J255" s="261"/>
      <c r="K255" s="261"/>
      <c r="L255" s="266"/>
      <c r="M255" s="267"/>
      <c r="N255" s="268"/>
      <c r="O255" s="268"/>
      <c r="P255" s="268"/>
      <c r="Q255" s="268"/>
      <c r="R255" s="268"/>
      <c r="S255" s="268"/>
      <c r="T255" s="269"/>
      <c r="AT255" s="270" t="s">
        <v>182</v>
      </c>
      <c r="AU255" s="270" t="s">
        <v>88</v>
      </c>
      <c r="AV255" s="16" t="s">
        <v>160</v>
      </c>
      <c r="AW255" s="16" t="s">
        <v>34</v>
      </c>
      <c r="AX255" s="16" t="s">
        <v>78</v>
      </c>
      <c r="AY255" s="270" t="s">
        <v>159</v>
      </c>
    </row>
    <row r="256" spans="1:65" s="15" customFormat="1" ht="11.25">
      <c r="B256" s="246"/>
      <c r="C256" s="247"/>
      <c r="D256" s="209" t="s">
        <v>182</v>
      </c>
      <c r="E256" s="248" t="s">
        <v>1</v>
      </c>
      <c r="F256" s="249" t="s">
        <v>704</v>
      </c>
      <c r="G256" s="247"/>
      <c r="H256" s="248" t="s">
        <v>1</v>
      </c>
      <c r="I256" s="250"/>
      <c r="J256" s="247"/>
      <c r="K256" s="247"/>
      <c r="L256" s="251"/>
      <c r="M256" s="252"/>
      <c r="N256" s="253"/>
      <c r="O256" s="253"/>
      <c r="P256" s="253"/>
      <c r="Q256" s="253"/>
      <c r="R256" s="253"/>
      <c r="S256" s="253"/>
      <c r="T256" s="254"/>
      <c r="AT256" s="255" t="s">
        <v>182</v>
      </c>
      <c r="AU256" s="255" t="s">
        <v>88</v>
      </c>
      <c r="AV256" s="15" t="s">
        <v>86</v>
      </c>
      <c r="AW256" s="15" t="s">
        <v>34</v>
      </c>
      <c r="AX256" s="15" t="s">
        <v>78</v>
      </c>
      <c r="AY256" s="255" t="s">
        <v>159</v>
      </c>
    </row>
    <row r="257" spans="2:51" s="13" customFormat="1" ht="11.25">
      <c r="B257" s="207"/>
      <c r="C257" s="208"/>
      <c r="D257" s="209" t="s">
        <v>182</v>
      </c>
      <c r="E257" s="210" t="s">
        <v>1</v>
      </c>
      <c r="F257" s="211" t="s">
        <v>700</v>
      </c>
      <c r="G257" s="208"/>
      <c r="H257" s="212">
        <v>70.52</v>
      </c>
      <c r="I257" s="213"/>
      <c r="J257" s="208"/>
      <c r="K257" s="208"/>
      <c r="L257" s="214"/>
      <c r="M257" s="215"/>
      <c r="N257" s="216"/>
      <c r="O257" s="216"/>
      <c r="P257" s="216"/>
      <c r="Q257" s="216"/>
      <c r="R257" s="216"/>
      <c r="S257" s="216"/>
      <c r="T257" s="217"/>
      <c r="AT257" s="218" t="s">
        <v>182</v>
      </c>
      <c r="AU257" s="218" t="s">
        <v>88</v>
      </c>
      <c r="AV257" s="13" t="s">
        <v>88</v>
      </c>
      <c r="AW257" s="13" t="s">
        <v>34</v>
      </c>
      <c r="AX257" s="13" t="s">
        <v>78</v>
      </c>
      <c r="AY257" s="218" t="s">
        <v>159</v>
      </c>
    </row>
    <row r="258" spans="2:51" s="13" customFormat="1" ht="11.25">
      <c r="B258" s="207"/>
      <c r="C258" s="208"/>
      <c r="D258" s="209" t="s">
        <v>182</v>
      </c>
      <c r="E258" s="210" t="s">
        <v>1</v>
      </c>
      <c r="F258" s="211" t="s">
        <v>705</v>
      </c>
      <c r="G258" s="208"/>
      <c r="H258" s="212">
        <v>4.0999999999999996</v>
      </c>
      <c r="I258" s="213"/>
      <c r="J258" s="208"/>
      <c r="K258" s="208"/>
      <c r="L258" s="214"/>
      <c r="M258" s="215"/>
      <c r="N258" s="216"/>
      <c r="O258" s="216"/>
      <c r="P258" s="216"/>
      <c r="Q258" s="216"/>
      <c r="R258" s="216"/>
      <c r="S258" s="216"/>
      <c r="T258" s="217"/>
      <c r="AT258" s="218" t="s">
        <v>182</v>
      </c>
      <c r="AU258" s="218" t="s">
        <v>88</v>
      </c>
      <c r="AV258" s="13" t="s">
        <v>88</v>
      </c>
      <c r="AW258" s="13" t="s">
        <v>34</v>
      </c>
      <c r="AX258" s="13" t="s">
        <v>78</v>
      </c>
      <c r="AY258" s="218" t="s">
        <v>159</v>
      </c>
    </row>
    <row r="259" spans="2:51" s="13" customFormat="1" ht="11.25">
      <c r="B259" s="207"/>
      <c r="C259" s="208"/>
      <c r="D259" s="209" t="s">
        <v>182</v>
      </c>
      <c r="E259" s="210" t="s">
        <v>1</v>
      </c>
      <c r="F259" s="211" t="s">
        <v>706</v>
      </c>
      <c r="G259" s="208"/>
      <c r="H259" s="212">
        <v>12</v>
      </c>
      <c r="I259" s="213"/>
      <c r="J259" s="208"/>
      <c r="K259" s="208"/>
      <c r="L259" s="214"/>
      <c r="M259" s="215"/>
      <c r="N259" s="216"/>
      <c r="O259" s="216"/>
      <c r="P259" s="216"/>
      <c r="Q259" s="216"/>
      <c r="R259" s="216"/>
      <c r="S259" s="216"/>
      <c r="T259" s="217"/>
      <c r="AT259" s="218" t="s">
        <v>182</v>
      </c>
      <c r="AU259" s="218" t="s">
        <v>88</v>
      </c>
      <c r="AV259" s="13" t="s">
        <v>88</v>
      </c>
      <c r="AW259" s="13" t="s">
        <v>34</v>
      </c>
      <c r="AX259" s="13" t="s">
        <v>78</v>
      </c>
      <c r="AY259" s="218" t="s">
        <v>159</v>
      </c>
    </row>
    <row r="260" spans="2:51" s="13" customFormat="1" ht="11.25">
      <c r="B260" s="207"/>
      <c r="C260" s="208"/>
      <c r="D260" s="209" t="s">
        <v>182</v>
      </c>
      <c r="E260" s="210" t="s">
        <v>1</v>
      </c>
      <c r="F260" s="211" t="s">
        <v>702</v>
      </c>
      <c r="G260" s="208"/>
      <c r="H260" s="212">
        <v>28.7</v>
      </c>
      <c r="I260" s="213"/>
      <c r="J260" s="208"/>
      <c r="K260" s="208"/>
      <c r="L260" s="214"/>
      <c r="M260" s="215"/>
      <c r="N260" s="216"/>
      <c r="O260" s="216"/>
      <c r="P260" s="216"/>
      <c r="Q260" s="216"/>
      <c r="R260" s="216"/>
      <c r="S260" s="216"/>
      <c r="T260" s="217"/>
      <c r="AT260" s="218" t="s">
        <v>182</v>
      </c>
      <c r="AU260" s="218" t="s">
        <v>88</v>
      </c>
      <c r="AV260" s="13" t="s">
        <v>88</v>
      </c>
      <c r="AW260" s="13" t="s">
        <v>34</v>
      </c>
      <c r="AX260" s="13" t="s">
        <v>78</v>
      </c>
      <c r="AY260" s="218" t="s">
        <v>159</v>
      </c>
    </row>
    <row r="261" spans="2:51" s="13" customFormat="1" ht="11.25">
      <c r="B261" s="207"/>
      <c r="C261" s="208"/>
      <c r="D261" s="209" t="s">
        <v>182</v>
      </c>
      <c r="E261" s="210" t="s">
        <v>1</v>
      </c>
      <c r="F261" s="211" t="s">
        <v>703</v>
      </c>
      <c r="G261" s="208"/>
      <c r="H261" s="212">
        <v>7</v>
      </c>
      <c r="I261" s="213"/>
      <c r="J261" s="208"/>
      <c r="K261" s="208"/>
      <c r="L261" s="214"/>
      <c r="M261" s="215"/>
      <c r="N261" s="216"/>
      <c r="O261" s="216"/>
      <c r="P261" s="216"/>
      <c r="Q261" s="216"/>
      <c r="R261" s="216"/>
      <c r="S261" s="216"/>
      <c r="T261" s="217"/>
      <c r="AT261" s="218" t="s">
        <v>182</v>
      </c>
      <c r="AU261" s="218" t="s">
        <v>88</v>
      </c>
      <c r="AV261" s="13" t="s">
        <v>88</v>
      </c>
      <c r="AW261" s="13" t="s">
        <v>34</v>
      </c>
      <c r="AX261" s="13" t="s">
        <v>78</v>
      </c>
      <c r="AY261" s="218" t="s">
        <v>159</v>
      </c>
    </row>
    <row r="262" spans="2:51" s="16" customFormat="1" ht="11.25">
      <c r="B262" s="260"/>
      <c r="C262" s="261"/>
      <c r="D262" s="209" t="s">
        <v>182</v>
      </c>
      <c r="E262" s="262" t="s">
        <v>1</v>
      </c>
      <c r="F262" s="263" t="s">
        <v>596</v>
      </c>
      <c r="G262" s="261"/>
      <c r="H262" s="264">
        <v>122.32</v>
      </c>
      <c r="I262" s="265"/>
      <c r="J262" s="261"/>
      <c r="K262" s="261"/>
      <c r="L262" s="266"/>
      <c r="M262" s="267"/>
      <c r="N262" s="268"/>
      <c r="O262" s="268"/>
      <c r="P262" s="268"/>
      <c r="Q262" s="268"/>
      <c r="R262" s="268"/>
      <c r="S262" s="268"/>
      <c r="T262" s="269"/>
      <c r="AT262" s="270" t="s">
        <v>182</v>
      </c>
      <c r="AU262" s="270" t="s">
        <v>88</v>
      </c>
      <c r="AV262" s="16" t="s">
        <v>160</v>
      </c>
      <c r="AW262" s="16" t="s">
        <v>34</v>
      </c>
      <c r="AX262" s="16" t="s">
        <v>78</v>
      </c>
      <c r="AY262" s="270" t="s">
        <v>159</v>
      </c>
    </row>
    <row r="263" spans="2:51" s="15" customFormat="1" ht="11.25">
      <c r="B263" s="246"/>
      <c r="C263" s="247"/>
      <c r="D263" s="209" t="s">
        <v>182</v>
      </c>
      <c r="E263" s="248" t="s">
        <v>1</v>
      </c>
      <c r="F263" s="249" t="s">
        <v>707</v>
      </c>
      <c r="G263" s="247"/>
      <c r="H263" s="248" t="s">
        <v>1</v>
      </c>
      <c r="I263" s="250"/>
      <c r="J263" s="247"/>
      <c r="K263" s="247"/>
      <c r="L263" s="251"/>
      <c r="M263" s="252"/>
      <c r="N263" s="253"/>
      <c r="O263" s="253"/>
      <c r="P263" s="253"/>
      <c r="Q263" s="253"/>
      <c r="R263" s="253"/>
      <c r="S263" s="253"/>
      <c r="T263" s="254"/>
      <c r="AT263" s="255" t="s">
        <v>182</v>
      </c>
      <c r="AU263" s="255" t="s">
        <v>88</v>
      </c>
      <c r="AV263" s="15" t="s">
        <v>86</v>
      </c>
      <c r="AW263" s="15" t="s">
        <v>34</v>
      </c>
      <c r="AX263" s="15" t="s">
        <v>78</v>
      </c>
      <c r="AY263" s="255" t="s">
        <v>159</v>
      </c>
    </row>
    <row r="264" spans="2:51" s="13" customFormat="1" ht="11.25">
      <c r="B264" s="207"/>
      <c r="C264" s="208"/>
      <c r="D264" s="209" t="s">
        <v>182</v>
      </c>
      <c r="E264" s="210" t="s">
        <v>1</v>
      </c>
      <c r="F264" s="211" t="s">
        <v>708</v>
      </c>
      <c r="G264" s="208"/>
      <c r="H264" s="212">
        <v>15</v>
      </c>
      <c r="I264" s="213"/>
      <c r="J264" s="208"/>
      <c r="K264" s="208"/>
      <c r="L264" s="214"/>
      <c r="M264" s="215"/>
      <c r="N264" s="216"/>
      <c r="O264" s="216"/>
      <c r="P264" s="216"/>
      <c r="Q264" s="216"/>
      <c r="R264" s="216"/>
      <c r="S264" s="216"/>
      <c r="T264" s="217"/>
      <c r="AT264" s="218" t="s">
        <v>182</v>
      </c>
      <c r="AU264" s="218" t="s">
        <v>88</v>
      </c>
      <c r="AV264" s="13" t="s">
        <v>88</v>
      </c>
      <c r="AW264" s="13" t="s">
        <v>34</v>
      </c>
      <c r="AX264" s="13" t="s">
        <v>78</v>
      </c>
      <c r="AY264" s="218" t="s">
        <v>159</v>
      </c>
    </row>
    <row r="265" spans="2:51" s="13" customFormat="1" ht="11.25">
      <c r="B265" s="207"/>
      <c r="C265" s="208"/>
      <c r="D265" s="209" t="s">
        <v>182</v>
      </c>
      <c r="E265" s="210" t="s">
        <v>1</v>
      </c>
      <c r="F265" s="211" t="s">
        <v>706</v>
      </c>
      <c r="G265" s="208"/>
      <c r="H265" s="212">
        <v>12</v>
      </c>
      <c r="I265" s="213"/>
      <c r="J265" s="208"/>
      <c r="K265" s="208"/>
      <c r="L265" s="214"/>
      <c r="M265" s="215"/>
      <c r="N265" s="216"/>
      <c r="O265" s="216"/>
      <c r="P265" s="216"/>
      <c r="Q265" s="216"/>
      <c r="R265" s="216"/>
      <c r="S265" s="216"/>
      <c r="T265" s="217"/>
      <c r="AT265" s="218" t="s">
        <v>182</v>
      </c>
      <c r="AU265" s="218" t="s">
        <v>88</v>
      </c>
      <c r="AV265" s="13" t="s">
        <v>88</v>
      </c>
      <c r="AW265" s="13" t="s">
        <v>34</v>
      </c>
      <c r="AX265" s="13" t="s">
        <v>78</v>
      </c>
      <c r="AY265" s="218" t="s">
        <v>159</v>
      </c>
    </row>
    <row r="266" spans="2:51" s="13" customFormat="1" ht="11.25">
      <c r="B266" s="207"/>
      <c r="C266" s="208"/>
      <c r="D266" s="209" t="s">
        <v>182</v>
      </c>
      <c r="E266" s="210" t="s">
        <v>1</v>
      </c>
      <c r="F266" s="211" t="s">
        <v>709</v>
      </c>
      <c r="G266" s="208"/>
      <c r="H266" s="212">
        <v>9</v>
      </c>
      <c r="I266" s="213"/>
      <c r="J266" s="208"/>
      <c r="K266" s="208"/>
      <c r="L266" s="214"/>
      <c r="M266" s="215"/>
      <c r="N266" s="216"/>
      <c r="O266" s="216"/>
      <c r="P266" s="216"/>
      <c r="Q266" s="216"/>
      <c r="R266" s="216"/>
      <c r="S266" s="216"/>
      <c r="T266" s="217"/>
      <c r="AT266" s="218" t="s">
        <v>182</v>
      </c>
      <c r="AU266" s="218" t="s">
        <v>88</v>
      </c>
      <c r="AV266" s="13" t="s">
        <v>88</v>
      </c>
      <c r="AW266" s="13" t="s">
        <v>34</v>
      </c>
      <c r="AX266" s="13" t="s">
        <v>78</v>
      </c>
      <c r="AY266" s="218" t="s">
        <v>159</v>
      </c>
    </row>
    <row r="267" spans="2:51" s="13" customFormat="1" ht="11.25">
      <c r="B267" s="207"/>
      <c r="C267" s="208"/>
      <c r="D267" s="209" t="s">
        <v>182</v>
      </c>
      <c r="E267" s="210" t="s">
        <v>1</v>
      </c>
      <c r="F267" s="211" t="s">
        <v>710</v>
      </c>
      <c r="G267" s="208"/>
      <c r="H267" s="212">
        <v>18</v>
      </c>
      <c r="I267" s="213"/>
      <c r="J267" s="208"/>
      <c r="K267" s="208"/>
      <c r="L267" s="214"/>
      <c r="M267" s="215"/>
      <c r="N267" s="216"/>
      <c r="O267" s="216"/>
      <c r="P267" s="216"/>
      <c r="Q267" s="216"/>
      <c r="R267" s="216"/>
      <c r="S267" s="216"/>
      <c r="T267" s="217"/>
      <c r="AT267" s="218" t="s">
        <v>182</v>
      </c>
      <c r="AU267" s="218" t="s">
        <v>88</v>
      </c>
      <c r="AV267" s="13" t="s">
        <v>88</v>
      </c>
      <c r="AW267" s="13" t="s">
        <v>34</v>
      </c>
      <c r="AX267" s="13" t="s">
        <v>78</v>
      </c>
      <c r="AY267" s="218" t="s">
        <v>159</v>
      </c>
    </row>
    <row r="268" spans="2:51" s="16" customFormat="1" ht="11.25">
      <c r="B268" s="260"/>
      <c r="C268" s="261"/>
      <c r="D268" s="209" t="s">
        <v>182</v>
      </c>
      <c r="E268" s="262" t="s">
        <v>1</v>
      </c>
      <c r="F268" s="263" t="s">
        <v>596</v>
      </c>
      <c r="G268" s="261"/>
      <c r="H268" s="264">
        <v>54</v>
      </c>
      <c r="I268" s="265"/>
      <c r="J268" s="261"/>
      <c r="K268" s="261"/>
      <c r="L268" s="266"/>
      <c r="M268" s="267"/>
      <c r="N268" s="268"/>
      <c r="O268" s="268"/>
      <c r="P268" s="268"/>
      <c r="Q268" s="268"/>
      <c r="R268" s="268"/>
      <c r="S268" s="268"/>
      <c r="T268" s="269"/>
      <c r="AT268" s="270" t="s">
        <v>182</v>
      </c>
      <c r="AU268" s="270" t="s">
        <v>88</v>
      </c>
      <c r="AV268" s="16" t="s">
        <v>160</v>
      </c>
      <c r="AW268" s="16" t="s">
        <v>34</v>
      </c>
      <c r="AX268" s="16" t="s">
        <v>78</v>
      </c>
      <c r="AY268" s="270" t="s">
        <v>159</v>
      </c>
    </row>
    <row r="269" spans="2:51" s="15" customFormat="1" ht="11.25">
      <c r="B269" s="246"/>
      <c r="C269" s="247"/>
      <c r="D269" s="209" t="s">
        <v>182</v>
      </c>
      <c r="E269" s="248" t="s">
        <v>1</v>
      </c>
      <c r="F269" s="249" t="s">
        <v>711</v>
      </c>
      <c r="G269" s="247"/>
      <c r="H269" s="248" t="s">
        <v>1</v>
      </c>
      <c r="I269" s="250"/>
      <c r="J269" s="247"/>
      <c r="K269" s="247"/>
      <c r="L269" s="251"/>
      <c r="M269" s="252"/>
      <c r="N269" s="253"/>
      <c r="O269" s="253"/>
      <c r="P269" s="253"/>
      <c r="Q269" s="253"/>
      <c r="R269" s="253"/>
      <c r="S269" s="253"/>
      <c r="T269" s="254"/>
      <c r="AT269" s="255" t="s">
        <v>182</v>
      </c>
      <c r="AU269" s="255" t="s">
        <v>88</v>
      </c>
      <c r="AV269" s="15" t="s">
        <v>86</v>
      </c>
      <c r="AW269" s="15" t="s">
        <v>34</v>
      </c>
      <c r="AX269" s="15" t="s">
        <v>78</v>
      </c>
      <c r="AY269" s="255" t="s">
        <v>159</v>
      </c>
    </row>
    <row r="270" spans="2:51" s="13" customFormat="1" ht="11.25">
      <c r="B270" s="207"/>
      <c r="C270" s="208"/>
      <c r="D270" s="209" t="s">
        <v>182</v>
      </c>
      <c r="E270" s="210" t="s">
        <v>1</v>
      </c>
      <c r="F270" s="211" t="s">
        <v>712</v>
      </c>
      <c r="G270" s="208"/>
      <c r="H270" s="212">
        <v>27.06</v>
      </c>
      <c r="I270" s="213"/>
      <c r="J270" s="208"/>
      <c r="K270" s="208"/>
      <c r="L270" s="214"/>
      <c r="M270" s="215"/>
      <c r="N270" s="216"/>
      <c r="O270" s="216"/>
      <c r="P270" s="216"/>
      <c r="Q270" s="216"/>
      <c r="R270" s="216"/>
      <c r="S270" s="216"/>
      <c r="T270" s="217"/>
      <c r="AT270" s="218" t="s">
        <v>182</v>
      </c>
      <c r="AU270" s="218" t="s">
        <v>88</v>
      </c>
      <c r="AV270" s="13" t="s">
        <v>88</v>
      </c>
      <c r="AW270" s="13" t="s">
        <v>34</v>
      </c>
      <c r="AX270" s="13" t="s">
        <v>78</v>
      </c>
      <c r="AY270" s="218" t="s">
        <v>159</v>
      </c>
    </row>
    <row r="271" spans="2:51" s="13" customFormat="1" ht="11.25">
      <c r="B271" s="207"/>
      <c r="C271" s="208"/>
      <c r="D271" s="209" t="s">
        <v>182</v>
      </c>
      <c r="E271" s="210" t="s">
        <v>1</v>
      </c>
      <c r="F271" s="211" t="s">
        <v>713</v>
      </c>
      <c r="G271" s="208"/>
      <c r="H271" s="212">
        <v>6.6</v>
      </c>
      <c r="I271" s="213"/>
      <c r="J271" s="208"/>
      <c r="K271" s="208"/>
      <c r="L271" s="214"/>
      <c r="M271" s="215"/>
      <c r="N271" s="216"/>
      <c r="O271" s="216"/>
      <c r="P271" s="216"/>
      <c r="Q271" s="216"/>
      <c r="R271" s="216"/>
      <c r="S271" s="216"/>
      <c r="T271" s="217"/>
      <c r="AT271" s="218" t="s">
        <v>182</v>
      </c>
      <c r="AU271" s="218" t="s">
        <v>88</v>
      </c>
      <c r="AV271" s="13" t="s">
        <v>88</v>
      </c>
      <c r="AW271" s="13" t="s">
        <v>34</v>
      </c>
      <c r="AX271" s="13" t="s">
        <v>78</v>
      </c>
      <c r="AY271" s="218" t="s">
        <v>159</v>
      </c>
    </row>
    <row r="272" spans="2:51" s="16" customFormat="1" ht="11.25">
      <c r="B272" s="260"/>
      <c r="C272" s="261"/>
      <c r="D272" s="209" t="s">
        <v>182</v>
      </c>
      <c r="E272" s="262" t="s">
        <v>1</v>
      </c>
      <c r="F272" s="263" t="s">
        <v>596</v>
      </c>
      <c r="G272" s="261"/>
      <c r="H272" s="264">
        <v>33.659999999999997</v>
      </c>
      <c r="I272" s="265"/>
      <c r="J272" s="261"/>
      <c r="K272" s="261"/>
      <c r="L272" s="266"/>
      <c r="M272" s="267"/>
      <c r="N272" s="268"/>
      <c r="O272" s="268"/>
      <c r="P272" s="268"/>
      <c r="Q272" s="268"/>
      <c r="R272" s="268"/>
      <c r="S272" s="268"/>
      <c r="T272" s="269"/>
      <c r="AT272" s="270" t="s">
        <v>182</v>
      </c>
      <c r="AU272" s="270" t="s">
        <v>88</v>
      </c>
      <c r="AV272" s="16" t="s">
        <v>160</v>
      </c>
      <c r="AW272" s="16" t="s">
        <v>34</v>
      </c>
      <c r="AX272" s="16" t="s">
        <v>78</v>
      </c>
      <c r="AY272" s="270" t="s">
        <v>159</v>
      </c>
    </row>
    <row r="273" spans="1:65" s="14" customFormat="1" ht="11.25">
      <c r="B273" s="219"/>
      <c r="C273" s="220"/>
      <c r="D273" s="209" t="s">
        <v>182</v>
      </c>
      <c r="E273" s="221" t="s">
        <v>1</v>
      </c>
      <c r="F273" s="222" t="s">
        <v>184</v>
      </c>
      <c r="G273" s="220"/>
      <c r="H273" s="223">
        <v>328.5</v>
      </c>
      <c r="I273" s="224"/>
      <c r="J273" s="220"/>
      <c r="K273" s="220"/>
      <c r="L273" s="225"/>
      <c r="M273" s="226"/>
      <c r="N273" s="227"/>
      <c r="O273" s="227"/>
      <c r="P273" s="227"/>
      <c r="Q273" s="227"/>
      <c r="R273" s="227"/>
      <c r="S273" s="227"/>
      <c r="T273" s="228"/>
      <c r="AT273" s="229" t="s">
        <v>182</v>
      </c>
      <c r="AU273" s="229" t="s">
        <v>88</v>
      </c>
      <c r="AV273" s="14" t="s">
        <v>166</v>
      </c>
      <c r="AW273" s="14" t="s">
        <v>34</v>
      </c>
      <c r="AX273" s="14" t="s">
        <v>86</v>
      </c>
      <c r="AY273" s="229" t="s">
        <v>159</v>
      </c>
    </row>
    <row r="274" spans="1:65" s="2" customFormat="1" ht="24.2" customHeight="1">
      <c r="A274" s="35"/>
      <c r="B274" s="36"/>
      <c r="C274" s="193" t="s">
        <v>417</v>
      </c>
      <c r="D274" s="193" t="s">
        <v>162</v>
      </c>
      <c r="E274" s="194" t="s">
        <v>714</v>
      </c>
      <c r="F274" s="195" t="s">
        <v>715</v>
      </c>
      <c r="G274" s="196" t="s">
        <v>249</v>
      </c>
      <c r="H274" s="197">
        <v>8</v>
      </c>
      <c r="I274" s="198"/>
      <c r="J274" s="199">
        <f>ROUND(I274*H274,2)</f>
        <v>0</v>
      </c>
      <c r="K274" s="200"/>
      <c r="L274" s="40"/>
      <c r="M274" s="201" t="s">
        <v>1</v>
      </c>
      <c r="N274" s="202" t="s">
        <v>43</v>
      </c>
      <c r="O274" s="72"/>
      <c r="P274" s="203">
        <f>O274*H274</f>
        <v>0</v>
      </c>
      <c r="Q274" s="203">
        <v>2.0000000000000002E-5</v>
      </c>
      <c r="R274" s="203">
        <f>Q274*H274</f>
        <v>1.6000000000000001E-4</v>
      </c>
      <c r="S274" s="203">
        <v>3.0000000000000001E-3</v>
      </c>
      <c r="T274" s="204">
        <f>S274*H274</f>
        <v>2.4E-2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05" t="s">
        <v>166</v>
      </c>
      <c r="AT274" s="205" t="s">
        <v>162</v>
      </c>
      <c r="AU274" s="205" t="s">
        <v>88</v>
      </c>
      <c r="AY274" s="18" t="s">
        <v>159</v>
      </c>
      <c r="BE274" s="206">
        <f>IF(N274="základní",J274,0)</f>
        <v>0</v>
      </c>
      <c r="BF274" s="206">
        <f>IF(N274="snížená",J274,0)</f>
        <v>0</v>
      </c>
      <c r="BG274" s="206">
        <f>IF(N274="zákl. přenesená",J274,0)</f>
        <v>0</v>
      </c>
      <c r="BH274" s="206">
        <f>IF(N274="sníž. přenesená",J274,0)</f>
        <v>0</v>
      </c>
      <c r="BI274" s="206">
        <f>IF(N274="nulová",J274,0)</f>
        <v>0</v>
      </c>
      <c r="BJ274" s="18" t="s">
        <v>86</v>
      </c>
      <c r="BK274" s="206">
        <f>ROUND(I274*H274,2)</f>
        <v>0</v>
      </c>
      <c r="BL274" s="18" t="s">
        <v>166</v>
      </c>
      <c r="BM274" s="205" t="s">
        <v>716</v>
      </c>
    </row>
    <row r="275" spans="1:65" s="2" customFormat="1" ht="24.2" customHeight="1">
      <c r="A275" s="35"/>
      <c r="B275" s="36"/>
      <c r="C275" s="193" t="s">
        <v>421</v>
      </c>
      <c r="D275" s="193" t="s">
        <v>162</v>
      </c>
      <c r="E275" s="194" t="s">
        <v>717</v>
      </c>
      <c r="F275" s="195" t="s">
        <v>718</v>
      </c>
      <c r="G275" s="196" t="s">
        <v>249</v>
      </c>
      <c r="H275" s="197">
        <v>8</v>
      </c>
      <c r="I275" s="198"/>
      <c r="J275" s="199">
        <f>ROUND(I275*H275,2)</f>
        <v>0</v>
      </c>
      <c r="K275" s="200"/>
      <c r="L275" s="40"/>
      <c r="M275" s="201" t="s">
        <v>1</v>
      </c>
      <c r="N275" s="202" t="s">
        <v>43</v>
      </c>
      <c r="O275" s="72"/>
      <c r="P275" s="203">
        <f>O275*H275</f>
        <v>0</v>
      </c>
      <c r="Q275" s="203">
        <v>0</v>
      </c>
      <c r="R275" s="203">
        <f>Q275*H275</f>
        <v>0</v>
      </c>
      <c r="S275" s="203">
        <v>0</v>
      </c>
      <c r="T275" s="204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05" t="s">
        <v>166</v>
      </c>
      <c r="AT275" s="205" t="s">
        <v>162</v>
      </c>
      <c r="AU275" s="205" t="s">
        <v>88</v>
      </c>
      <c r="AY275" s="18" t="s">
        <v>159</v>
      </c>
      <c r="BE275" s="206">
        <f>IF(N275="základní",J275,0)</f>
        <v>0</v>
      </c>
      <c r="BF275" s="206">
        <f>IF(N275="snížená",J275,0)</f>
        <v>0</v>
      </c>
      <c r="BG275" s="206">
        <f>IF(N275="zákl. přenesená",J275,0)</f>
        <v>0</v>
      </c>
      <c r="BH275" s="206">
        <f>IF(N275="sníž. přenesená",J275,0)</f>
        <v>0</v>
      </c>
      <c r="BI275" s="206">
        <f>IF(N275="nulová",J275,0)</f>
        <v>0</v>
      </c>
      <c r="BJ275" s="18" t="s">
        <v>86</v>
      </c>
      <c r="BK275" s="206">
        <f>ROUND(I275*H275,2)</f>
        <v>0</v>
      </c>
      <c r="BL275" s="18" t="s">
        <v>166</v>
      </c>
      <c r="BM275" s="205" t="s">
        <v>719</v>
      </c>
    </row>
    <row r="276" spans="1:65" s="13" customFormat="1" ht="11.25">
      <c r="B276" s="207"/>
      <c r="C276" s="208"/>
      <c r="D276" s="209" t="s">
        <v>182</v>
      </c>
      <c r="E276" s="210" t="s">
        <v>1</v>
      </c>
      <c r="F276" s="211" t="s">
        <v>720</v>
      </c>
      <c r="G276" s="208"/>
      <c r="H276" s="212">
        <v>8</v>
      </c>
      <c r="I276" s="213"/>
      <c r="J276" s="208"/>
      <c r="K276" s="208"/>
      <c r="L276" s="214"/>
      <c r="M276" s="215"/>
      <c r="N276" s="216"/>
      <c r="O276" s="216"/>
      <c r="P276" s="216"/>
      <c r="Q276" s="216"/>
      <c r="R276" s="216"/>
      <c r="S276" s="216"/>
      <c r="T276" s="217"/>
      <c r="AT276" s="218" t="s">
        <v>182</v>
      </c>
      <c r="AU276" s="218" t="s">
        <v>88</v>
      </c>
      <c r="AV276" s="13" t="s">
        <v>88</v>
      </c>
      <c r="AW276" s="13" t="s">
        <v>34</v>
      </c>
      <c r="AX276" s="13" t="s">
        <v>78</v>
      </c>
      <c r="AY276" s="218" t="s">
        <v>159</v>
      </c>
    </row>
    <row r="277" spans="1:65" s="14" customFormat="1" ht="11.25">
      <c r="B277" s="219"/>
      <c r="C277" s="220"/>
      <c r="D277" s="209" t="s">
        <v>182</v>
      </c>
      <c r="E277" s="221" t="s">
        <v>1</v>
      </c>
      <c r="F277" s="222" t="s">
        <v>184</v>
      </c>
      <c r="G277" s="220"/>
      <c r="H277" s="223">
        <v>8</v>
      </c>
      <c r="I277" s="224"/>
      <c r="J277" s="220"/>
      <c r="K277" s="220"/>
      <c r="L277" s="225"/>
      <c r="M277" s="226"/>
      <c r="N277" s="227"/>
      <c r="O277" s="227"/>
      <c r="P277" s="227"/>
      <c r="Q277" s="227"/>
      <c r="R277" s="227"/>
      <c r="S277" s="227"/>
      <c r="T277" s="228"/>
      <c r="AT277" s="229" t="s">
        <v>182</v>
      </c>
      <c r="AU277" s="229" t="s">
        <v>88</v>
      </c>
      <c r="AV277" s="14" t="s">
        <v>166</v>
      </c>
      <c r="AW277" s="14" t="s">
        <v>34</v>
      </c>
      <c r="AX277" s="14" t="s">
        <v>86</v>
      </c>
      <c r="AY277" s="229" t="s">
        <v>159</v>
      </c>
    </row>
    <row r="278" spans="1:65" s="2" customFormat="1" ht="55.5" customHeight="1">
      <c r="A278" s="35"/>
      <c r="B278" s="36"/>
      <c r="C278" s="193" t="s">
        <v>425</v>
      </c>
      <c r="D278" s="193" t="s">
        <v>162</v>
      </c>
      <c r="E278" s="194" t="s">
        <v>721</v>
      </c>
      <c r="F278" s="195" t="s">
        <v>722</v>
      </c>
      <c r="G278" s="196" t="s">
        <v>249</v>
      </c>
      <c r="H278" s="197">
        <v>8</v>
      </c>
      <c r="I278" s="198"/>
      <c r="J278" s="199">
        <f>ROUND(I278*H278,2)</f>
        <v>0</v>
      </c>
      <c r="K278" s="200"/>
      <c r="L278" s="40"/>
      <c r="M278" s="201" t="s">
        <v>1</v>
      </c>
      <c r="N278" s="202" t="s">
        <v>43</v>
      </c>
      <c r="O278" s="72"/>
      <c r="P278" s="203">
        <f>O278*H278</f>
        <v>0</v>
      </c>
      <c r="Q278" s="203">
        <v>1.136E-2</v>
      </c>
      <c r="R278" s="203">
        <f>Q278*H278</f>
        <v>9.0880000000000002E-2</v>
      </c>
      <c r="S278" s="203">
        <v>0</v>
      </c>
      <c r="T278" s="204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05" t="s">
        <v>166</v>
      </c>
      <c r="AT278" s="205" t="s">
        <v>162</v>
      </c>
      <c r="AU278" s="205" t="s">
        <v>88</v>
      </c>
      <c r="AY278" s="18" t="s">
        <v>159</v>
      </c>
      <c r="BE278" s="206">
        <f>IF(N278="základní",J278,0)</f>
        <v>0</v>
      </c>
      <c r="BF278" s="206">
        <f>IF(N278="snížená",J278,0)</f>
        <v>0</v>
      </c>
      <c r="BG278" s="206">
        <f>IF(N278="zákl. přenesená",J278,0)</f>
        <v>0</v>
      </c>
      <c r="BH278" s="206">
        <f>IF(N278="sníž. přenesená",J278,0)</f>
        <v>0</v>
      </c>
      <c r="BI278" s="206">
        <f>IF(N278="nulová",J278,0)</f>
        <v>0</v>
      </c>
      <c r="BJ278" s="18" t="s">
        <v>86</v>
      </c>
      <c r="BK278" s="206">
        <f>ROUND(I278*H278,2)</f>
        <v>0</v>
      </c>
      <c r="BL278" s="18" t="s">
        <v>166</v>
      </c>
      <c r="BM278" s="205" t="s">
        <v>723</v>
      </c>
    </row>
    <row r="279" spans="1:65" s="2" customFormat="1" ht="55.5" customHeight="1">
      <c r="A279" s="35"/>
      <c r="B279" s="36"/>
      <c r="C279" s="193" t="s">
        <v>429</v>
      </c>
      <c r="D279" s="193" t="s">
        <v>162</v>
      </c>
      <c r="E279" s="194" t="s">
        <v>724</v>
      </c>
      <c r="F279" s="195" t="s">
        <v>725</v>
      </c>
      <c r="G279" s="196" t="s">
        <v>249</v>
      </c>
      <c r="H279" s="197">
        <v>8</v>
      </c>
      <c r="I279" s="198"/>
      <c r="J279" s="199">
        <f>ROUND(I279*H279,2)</f>
        <v>0</v>
      </c>
      <c r="K279" s="200"/>
      <c r="L279" s="40"/>
      <c r="M279" s="201" t="s">
        <v>1</v>
      </c>
      <c r="N279" s="202" t="s">
        <v>43</v>
      </c>
      <c r="O279" s="72"/>
      <c r="P279" s="203">
        <f>O279*H279</f>
        <v>0</v>
      </c>
      <c r="Q279" s="203">
        <v>3.0000000000000001E-3</v>
      </c>
      <c r="R279" s="203">
        <f>Q279*H279</f>
        <v>2.4E-2</v>
      </c>
      <c r="S279" s="203">
        <v>3.0000000000000001E-3</v>
      </c>
      <c r="T279" s="204">
        <f>S279*H279</f>
        <v>2.4E-2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05" t="s">
        <v>166</v>
      </c>
      <c r="AT279" s="205" t="s">
        <v>162</v>
      </c>
      <c r="AU279" s="205" t="s">
        <v>88</v>
      </c>
      <c r="AY279" s="18" t="s">
        <v>159</v>
      </c>
      <c r="BE279" s="206">
        <f>IF(N279="základní",J279,0)</f>
        <v>0</v>
      </c>
      <c r="BF279" s="206">
        <f>IF(N279="snížená",J279,0)</f>
        <v>0</v>
      </c>
      <c r="BG279" s="206">
        <f>IF(N279="zákl. přenesená",J279,0)</f>
        <v>0</v>
      </c>
      <c r="BH279" s="206">
        <f>IF(N279="sníž. přenesená",J279,0)</f>
        <v>0</v>
      </c>
      <c r="BI279" s="206">
        <f>IF(N279="nulová",J279,0)</f>
        <v>0</v>
      </c>
      <c r="BJ279" s="18" t="s">
        <v>86</v>
      </c>
      <c r="BK279" s="206">
        <f>ROUND(I279*H279,2)</f>
        <v>0</v>
      </c>
      <c r="BL279" s="18" t="s">
        <v>166</v>
      </c>
      <c r="BM279" s="205" t="s">
        <v>726</v>
      </c>
    </row>
    <row r="280" spans="1:65" s="12" customFormat="1" ht="22.9" customHeight="1">
      <c r="B280" s="177"/>
      <c r="C280" s="178"/>
      <c r="D280" s="179" t="s">
        <v>77</v>
      </c>
      <c r="E280" s="191" t="s">
        <v>185</v>
      </c>
      <c r="F280" s="191" t="s">
        <v>186</v>
      </c>
      <c r="G280" s="178"/>
      <c r="H280" s="178"/>
      <c r="I280" s="181"/>
      <c r="J280" s="192">
        <f>BK280</f>
        <v>0</v>
      </c>
      <c r="K280" s="178"/>
      <c r="L280" s="183"/>
      <c r="M280" s="184"/>
      <c r="N280" s="185"/>
      <c r="O280" s="185"/>
      <c r="P280" s="186">
        <f>SUM(P281:P292)</f>
        <v>0</v>
      </c>
      <c r="Q280" s="185"/>
      <c r="R280" s="186">
        <f>SUM(R281:R292)</f>
        <v>0</v>
      </c>
      <c r="S280" s="185"/>
      <c r="T280" s="187">
        <f>SUM(T281:T292)</f>
        <v>0</v>
      </c>
      <c r="AR280" s="188" t="s">
        <v>86</v>
      </c>
      <c r="AT280" s="189" t="s">
        <v>77</v>
      </c>
      <c r="AU280" s="189" t="s">
        <v>86</v>
      </c>
      <c r="AY280" s="188" t="s">
        <v>159</v>
      </c>
      <c r="BK280" s="190">
        <f>SUM(BK281:BK292)</f>
        <v>0</v>
      </c>
    </row>
    <row r="281" spans="1:65" s="2" customFormat="1" ht="55.5" customHeight="1">
      <c r="A281" s="35"/>
      <c r="B281" s="36"/>
      <c r="C281" s="193" t="s">
        <v>433</v>
      </c>
      <c r="D281" s="193" t="s">
        <v>162</v>
      </c>
      <c r="E281" s="194" t="s">
        <v>727</v>
      </c>
      <c r="F281" s="195" t="s">
        <v>728</v>
      </c>
      <c r="G281" s="196" t="s">
        <v>176</v>
      </c>
      <c r="H281" s="197">
        <v>0.2</v>
      </c>
      <c r="I281" s="198"/>
      <c r="J281" s="199">
        <f>ROUND(I281*H281,2)</f>
        <v>0</v>
      </c>
      <c r="K281" s="200"/>
      <c r="L281" s="40"/>
      <c r="M281" s="201" t="s">
        <v>1</v>
      </c>
      <c r="N281" s="202" t="s">
        <v>43</v>
      </c>
      <c r="O281" s="72"/>
      <c r="P281" s="203">
        <f>O281*H281</f>
        <v>0</v>
      </c>
      <c r="Q281" s="203">
        <v>0</v>
      </c>
      <c r="R281" s="203">
        <f>Q281*H281</f>
        <v>0</v>
      </c>
      <c r="S281" s="203">
        <v>0</v>
      </c>
      <c r="T281" s="204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05" t="s">
        <v>166</v>
      </c>
      <c r="AT281" s="205" t="s">
        <v>162</v>
      </c>
      <c r="AU281" s="205" t="s">
        <v>88</v>
      </c>
      <c r="AY281" s="18" t="s">
        <v>159</v>
      </c>
      <c r="BE281" s="206">
        <f>IF(N281="základní",J281,0)</f>
        <v>0</v>
      </c>
      <c r="BF281" s="206">
        <f>IF(N281="snížená",J281,0)</f>
        <v>0</v>
      </c>
      <c r="BG281" s="206">
        <f>IF(N281="zákl. přenesená",J281,0)</f>
        <v>0</v>
      </c>
      <c r="BH281" s="206">
        <f>IF(N281="sníž. přenesená",J281,0)</f>
        <v>0</v>
      </c>
      <c r="BI281" s="206">
        <f>IF(N281="nulová",J281,0)</f>
        <v>0</v>
      </c>
      <c r="BJ281" s="18" t="s">
        <v>86</v>
      </c>
      <c r="BK281" s="206">
        <f>ROUND(I281*H281,2)</f>
        <v>0</v>
      </c>
      <c r="BL281" s="18" t="s">
        <v>166</v>
      </c>
      <c r="BM281" s="205" t="s">
        <v>729</v>
      </c>
    </row>
    <row r="282" spans="1:65" s="2" customFormat="1" ht="29.25">
      <c r="A282" s="35"/>
      <c r="B282" s="36"/>
      <c r="C282" s="37"/>
      <c r="D282" s="209" t="s">
        <v>204</v>
      </c>
      <c r="E282" s="37"/>
      <c r="F282" s="230" t="s">
        <v>730</v>
      </c>
      <c r="G282" s="37"/>
      <c r="H282" s="37"/>
      <c r="I282" s="231"/>
      <c r="J282" s="37"/>
      <c r="K282" s="37"/>
      <c r="L282" s="40"/>
      <c r="M282" s="232"/>
      <c r="N282" s="233"/>
      <c r="O282" s="72"/>
      <c r="P282" s="72"/>
      <c r="Q282" s="72"/>
      <c r="R282" s="72"/>
      <c r="S282" s="72"/>
      <c r="T282" s="73"/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T282" s="18" t="s">
        <v>204</v>
      </c>
      <c r="AU282" s="18" t="s">
        <v>88</v>
      </c>
    </row>
    <row r="283" spans="1:65" s="2" customFormat="1" ht="24.2" customHeight="1">
      <c r="A283" s="35"/>
      <c r="B283" s="36"/>
      <c r="C283" s="193" t="s">
        <v>437</v>
      </c>
      <c r="D283" s="193" t="s">
        <v>162</v>
      </c>
      <c r="E283" s="194" t="s">
        <v>188</v>
      </c>
      <c r="F283" s="195" t="s">
        <v>189</v>
      </c>
      <c r="G283" s="196" t="s">
        <v>176</v>
      </c>
      <c r="H283" s="197">
        <v>23.831</v>
      </c>
      <c r="I283" s="198"/>
      <c r="J283" s="199">
        <f>ROUND(I283*H283,2)</f>
        <v>0</v>
      </c>
      <c r="K283" s="200"/>
      <c r="L283" s="40"/>
      <c r="M283" s="201" t="s">
        <v>1</v>
      </c>
      <c r="N283" s="202" t="s">
        <v>43</v>
      </c>
      <c r="O283" s="72"/>
      <c r="P283" s="203">
        <f>O283*H283</f>
        <v>0</v>
      </c>
      <c r="Q283" s="203">
        <v>0</v>
      </c>
      <c r="R283" s="203">
        <f>Q283*H283</f>
        <v>0</v>
      </c>
      <c r="S283" s="203">
        <v>0</v>
      </c>
      <c r="T283" s="204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05" t="s">
        <v>166</v>
      </c>
      <c r="AT283" s="205" t="s">
        <v>162</v>
      </c>
      <c r="AU283" s="205" t="s">
        <v>88</v>
      </c>
      <c r="AY283" s="18" t="s">
        <v>159</v>
      </c>
      <c r="BE283" s="206">
        <f>IF(N283="základní",J283,0)</f>
        <v>0</v>
      </c>
      <c r="BF283" s="206">
        <f>IF(N283="snížená",J283,0)</f>
        <v>0</v>
      </c>
      <c r="BG283" s="206">
        <f>IF(N283="zákl. přenesená",J283,0)</f>
        <v>0</v>
      </c>
      <c r="BH283" s="206">
        <f>IF(N283="sníž. přenesená",J283,0)</f>
        <v>0</v>
      </c>
      <c r="BI283" s="206">
        <f>IF(N283="nulová",J283,0)</f>
        <v>0</v>
      </c>
      <c r="BJ283" s="18" t="s">
        <v>86</v>
      </c>
      <c r="BK283" s="206">
        <f>ROUND(I283*H283,2)</f>
        <v>0</v>
      </c>
      <c r="BL283" s="18" t="s">
        <v>166</v>
      </c>
      <c r="BM283" s="205" t="s">
        <v>731</v>
      </c>
    </row>
    <row r="284" spans="1:65" s="2" customFormat="1" ht="24.2" customHeight="1">
      <c r="A284" s="35"/>
      <c r="B284" s="36"/>
      <c r="C284" s="193" t="s">
        <v>441</v>
      </c>
      <c r="D284" s="193" t="s">
        <v>162</v>
      </c>
      <c r="E284" s="194" t="s">
        <v>192</v>
      </c>
      <c r="F284" s="195" t="s">
        <v>193</v>
      </c>
      <c r="G284" s="196" t="s">
        <v>176</v>
      </c>
      <c r="H284" s="197">
        <v>23.831</v>
      </c>
      <c r="I284" s="198"/>
      <c r="J284" s="199">
        <f>ROUND(I284*H284,2)</f>
        <v>0</v>
      </c>
      <c r="K284" s="200"/>
      <c r="L284" s="40"/>
      <c r="M284" s="201" t="s">
        <v>1</v>
      </c>
      <c r="N284" s="202" t="s">
        <v>43</v>
      </c>
      <c r="O284" s="72"/>
      <c r="P284" s="203">
        <f>O284*H284</f>
        <v>0</v>
      </c>
      <c r="Q284" s="203">
        <v>0</v>
      </c>
      <c r="R284" s="203">
        <f>Q284*H284</f>
        <v>0</v>
      </c>
      <c r="S284" s="203">
        <v>0</v>
      </c>
      <c r="T284" s="204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05" t="s">
        <v>166</v>
      </c>
      <c r="AT284" s="205" t="s">
        <v>162</v>
      </c>
      <c r="AU284" s="205" t="s">
        <v>88</v>
      </c>
      <c r="AY284" s="18" t="s">
        <v>159</v>
      </c>
      <c r="BE284" s="206">
        <f>IF(N284="základní",J284,0)</f>
        <v>0</v>
      </c>
      <c r="BF284" s="206">
        <f>IF(N284="snížená",J284,0)</f>
        <v>0</v>
      </c>
      <c r="BG284" s="206">
        <f>IF(N284="zákl. přenesená",J284,0)</f>
        <v>0</v>
      </c>
      <c r="BH284" s="206">
        <f>IF(N284="sníž. přenesená",J284,0)</f>
        <v>0</v>
      </c>
      <c r="BI284" s="206">
        <f>IF(N284="nulová",J284,0)</f>
        <v>0</v>
      </c>
      <c r="BJ284" s="18" t="s">
        <v>86</v>
      </c>
      <c r="BK284" s="206">
        <f>ROUND(I284*H284,2)</f>
        <v>0</v>
      </c>
      <c r="BL284" s="18" t="s">
        <v>166</v>
      </c>
      <c r="BM284" s="205" t="s">
        <v>732</v>
      </c>
    </row>
    <row r="285" spans="1:65" s="2" customFormat="1" ht="24.2" customHeight="1">
      <c r="A285" s="35"/>
      <c r="B285" s="36"/>
      <c r="C285" s="193" t="s">
        <v>445</v>
      </c>
      <c r="D285" s="193" t="s">
        <v>162</v>
      </c>
      <c r="E285" s="194" t="s">
        <v>196</v>
      </c>
      <c r="F285" s="195" t="s">
        <v>197</v>
      </c>
      <c r="G285" s="196" t="s">
        <v>176</v>
      </c>
      <c r="H285" s="197">
        <v>452.78899999999999</v>
      </c>
      <c r="I285" s="198"/>
      <c r="J285" s="199">
        <f>ROUND(I285*H285,2)</f>
        <v>0</v>
      </c>
      <c r="K285" s="200"/>
      <c r="L285" s="40"/>
      <c r="M285" s="201" t="s">
        <v>1</v>
      </c>
      <c r="N285" s="202" t="s">
        <v>43</v>
      </c>
      <c r="O285" s="72"/>
      <c r="P285" s="203">
        <f>O285*H285</f>
        <v>0</v>
      </c>
      <c r="Q285" s="203">
        <v>0</v>
      </c>
      <c r="R285" s="203">
        <f>Q285*H285</f>
        <v>0</v>
      </c>
      <c r="S285" s="203">
        <v>0</v>
      </c>
      <c r="T285" s="204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05" t="s">
        <v>166</v>
      </c>
      <c r="AT285" s="205" t="s">
        <v>162</v>
      </c>
      <c r="AU285" s="205" t="s">
        <v>88</v>
      </c>
      <c r="AY285" s="18" t="s">
        <v>159</v>
      </c>
      <c r="BE285" s="206">
        <f>IF(N285="základní",J285,0)</f>
        <v>0</v>
      </c>
      <c r="BF285" s="206">
        <f>IF(N285="snížená",J285,0)</f>
        <v>0</v>
      </c>
      <c r="BG285" s="206">
        <f>IF(N285="zákl. přenesená",J285,0)</f>
        <v>0</v>
      </c>
      <c r="BH285" s="206">
        <f>IF(N285="sníž. přenesená",J285,0)</f>
        <v>0</v>
      </c>
      <c r="BI285" s="206">
        <f>IF(N285="nulová",J285,0)</f>
        <v>0</v>
      </c>
      <c r="BJ285" s="18" t="s">
        <v>86</v>
      </c>
      <c r="BK285" s="206">
        <f>ROUND(I285*H285,2)</f>
        <v>0</v>
      </c>
      <c r="BL285" s="18" t="s">
        <v>166</v>
      </c>
      <c r="BM285" s="205" t="s">
        <v>733</v>
      </c>
    </row>
    <row r="286" spans="1:65" s="13" customFormat="1" ht="11.25">
      <c r="B286" s="207"/>
      <c r="C286" s="208"/>
      <c r="D286" s="209" t="s">
        <v>182</v>
      </c>
      <c r="E286" s="210" t="s">
        <v>1</v>
      </c>
      <c r="F286" s="211" t="s">
        <v>734</v>
      </c>
      <c r="G286" s="208"/>
      <c r="H286" s="212">
        <v>452.78899999999999</v>
      </c>
      <c r="I286" s="213"/>
      <c r="J286" s="208"/>
      <c r="K286" s="208"/>
      <c r="L286" s="214"/>
      <c r="M286" s="215"/>
      <c r="N286" s="216"/>
      <c r="O286" s="216"/>
      <c r="P286" s="216"/>
      <c r="Q286" s="216"/>
      <c r="R286" s="216"/>
      <c r="S286" s="216"/>
      <c r="T286" s="217"/>
      <c r="AT286" s="218" t="s">
        <v>182</v>
      </c>
      <c r="AU286" s="218" t="s">
        <v>88</v>
      </c>
      <c r="AV286" s="13" t="s">
        <v>88</v>
      </c>
      <c r="AW286" s="13" t="s">
        <v>34</v>
      </c>
      <c r="AX286" s="13" t="s">
        <v>86</v>
      </c>
      <c r="AY286" s="218" t="s">
        <v>159</v>
      </c>
    </row>
    <row r="287" spans="1:65" s="2" customFormat="1" ht="44.25" customHeight="1">
      <c r="A287" s="35"/>
      <c r="B287" s="36"/>
      <c r="C287" s="193" t="s">
        <v>451</v>
      </c>
      <c r="D287" s="193" t="s">
        <v>162</v>
      </c>
      <c r="E287" s="194" t="s">
        <v>735</v>
      </c>
      <c r="F287" s="195" t="s">
        <v>736</v>
      </c>
      <c r="G287" s="196" t="s">
        <v>176</v>
      </c>
      <c r="H287" s="197">
        <v>6.4770000000000003</v>
      </c>
      <c r="I287" s="198"/>
      <c r="J287" s="199">
        <f>ROUND(I287*H287,2)</f>
        <v>0</v>
      </c>
      <c r="K287" s="200"/>
      <c r="L287" s="40"/>
      <c r="M287" s="201" t="s">
        <v>1</v>
      </c>
      <c r="N287" s="202" t="s">
        <v>43</v>
      </c>
      <c r="O287" s="72"/>
      <c r="P287" s="203">
        <f>O287*H287</f>
        <v>0</v>
      </c>
      <c r="Q287" s="203">
        <v>0</v>
      </c>
      <c r="R287" s="203">
        <f>Q287*H287</f>
        <v>0</v>
      </c>
      <c r="S287" s="203">
        <v>0</v>
      </c>
      <c r="T287" s="204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05" t="s">
        <v>166</v>
      </c>
      <c r="AT287" s="205" t="s">
        <v>162</v>
      </c>
      <c r="AU287" s="205" t="s">
        <v>88</v>
      </c>
      <c r="AY287" s="18" t="s">
        <v>159</v>
      </c>
      <c r="BE287" s="206">
        <f>IF(N287="základní",J287,0)</f>
        <v>0</v>
      </c>
      <c r="BF287" s="206">
        <f>IF(N287="snížená",J287,0)</f>
        <v>0</v>
      </c>
      <c r="BG287" s="206">
        <f>IF(N287="zákl. přenesená",J287,0)</f>
        <v>0</v>
      </c>
      <c r="BH287" s="206">
        <f>IF(N287="sníž. přenesená",J287,0)</f>
        <v>0</v>
      </c>
      <c r="BI287" s="206">
        <f>IF(N287="nulová",J287,0)</f>
        <v>0</v>
      </c>
      <c r="BJ287" s="18" t="s">
        <v>86</v>
      </c>
      <c r="BK287" s="206">
        <f>ROUND(I287*H287,2)</f>
        <v>0</v>
      </c>
      <c r="BL287" s="18" t="s">
        <v>166</v>
      </c>
      <c r="BM287" s="205" t="s">
        <v>737</v>
      </c>
    </row>
    <row r="288" spans="1:65" s="13" customFormat="1" ht="11.25">
      <c r="B288" s="207"/>
      <c r="C288" s="208"/>
      <c r="D288" s="209" t="s">
        <v>182</v>
      </c>
      <c r="E288" s="210" t="s">
        <v>1</v>
      </c>
      <c r="F288" s="211" t="s">
        <v>738</v>
      </c>
      <c r="G288" s="208"/>
      <c r="H288" s="212">
        <v>21.788</v>
      </c>
      <c r="I288" s="213"/>
      <c r="J288" s="208"/>
      <c r="K288" s="208"/>
      <c r="L288" s="214"/>
      <c r="M288" s="215"/>
      <c r="N288" s="216"/>
      <c r="O288" s="216"/>
      <c r="P288" s="216"/>
      <c r="Q288" s="216"/>
      <c r="R288" s="216"/>
      <c r="S288" s="216"/>
      <c r="T288" s="217"/>
      <c r="AT288" s="218" t="s">
        <v>182</v>
      </c>
      <c r="AU288" s="218" t="s">
        <v>88</v>
      </c>
      <c r="AV288" s="13" t="s">
        <v>88</v>
      </c>
      <c r="AW288" s="13" t="s">
        <v>34</v>
      </c>
      <c r="AX288" s="13" t="s">
        <v>78</v>
      </c>
      <c r="AY288" s="218" t="s">
        <v>159</v>
      </c>
    </row>
    <row r="289" spans="1:65" s="13" customFormat="1" ht="11.25">
      <c r="B289" s="207"/>
      <c r="C289" s="208"/>
      <c r="D289" s="209" t="s">
        <v>182</v>
      </c>
      <c r="E289" s="210" t="s">
        <v>1</v>
      </c>
      <c r="F289" s="211" t="s">
        <v>739</v>
      </c>
      <c r="G289" s="208"/>
      <c r="H289" s="212">
        <v>-15.111000000000001</v>
      </c>
      <c r="I289" s="213"/>
      <c r="J289" s="208"/>
      <c r="K289" s="208"/>
      <c r="L289" s="214"/>
      <c r="M289" s="215"/>
      <c r="N289" s="216"/>
      <c r="O289" s="216"/>
      <c r="P289" s="216"/>
      <c r="Q289" s="216"/>
      <c r="R289" s="216"/>
      <c r="S289" s="216"/>
      <c r="T289" s="217"/>
      <c r="AT289" s="218" t="s">
        <v>182</v>
      </c>
      <c r="AU289" s="218" t="s">
        <v>88</v>
      </c>
      <c r="AV289" s="13" t="s">
        <v>88</v>
      </c>
      <c r="AW289" s="13" t="s">
        <v>34</v>
      </c>
      <c r="AX289" s="13" t="s">
        <v>78</v>
      </c>
      <c r="AY289" s="218" t="s">
        <v>159</v>
      </c>
    </row>
    <row r="290" spans="1:65" s="13" customFormat="1" ht="11.25">
      <c r="B290" s="207"/>
      <c r="C290" s="208"/>
      <c r="D290" s="209" t="s">
        <v>182</v>
      </c>
      <c r="E290" s="210" t="s">
        <v>1</v>
      </c>
      <c r="F290" s="211" t="s">
        <v>740</v>
      </c>
      <c r="G290" s="208"/>
      <c r="H290" s="212">
        <v>-0.2</v>
      </c>
      <c r="I290" s="213"/>
      <c r="J290" s="208"/>
      <c r="K290" s="208"/>
      <c r="L290" s="214"/>
      <c r="M290" s="215"/>
      <c r="N290" s="216"/>
      <c r="O290" s="216"/>
      <c r="P290" s="216"/>
      <c r="Q290" s="216"/>
      <c r="R290" s="216"/>
      <c r="S290" s="216"/>
      <c r="T290" s="217"/>
      <c r="AT290" s="218" t="s">
        <v>182</v>
      </c>
      <c r="AU290" s="218" t="s">
        <v>88</v>
      </c>
      <c r="AV290" s="13" t="s">
        <v>88</v>
      </c>
      <c r="AW290" s="13" t="s">
        <v>34</v>
      </c>
      <c r="AX290" s="13" t="s">
        <v>78</v>
      </c>
      <c r="AY290" s="218" t="s">
        <v>159</v>
      </c>
    </row>
    <row r="291" spans="1:65" s="14" customFormat="1" ht="11.25">
      <c r="B291" s="219"/>
      <c r="C291" s="220"/>
      <c r="D291" s="209" t="s">
        <v>182</v>
      </c>
      <c r="E291" s="221" t="s">
        <v>1</v>
      </c>
      <c r="F291" s="222" t="s">
        <v>184</v>
      </c>
      <c r="G291" s="220"/>
      <c r="H291" s="223">
        <v>6.4769999999999994</v>
      </c>
      <c r="I291" s="224"/>
      <c r="J291" s="220"/>
      <c r="K291" s="220"/>
      <c r="L291" s="225"/>
      <c r="M291" s="226"/>
      <c r="N291" s="227"/>
      <c r="O291" s="227"/>
      <c r="P291" s="227"/>
      <c r="Q291" s="227"/>
      <c r="R291" s="227"/>
      <c r="S291" s="227"/>
      <c r="T291" s="228"/>
      <c r="AT291" s="229" t="s">
        <v>182</v>
      </c>
      <c r="AU291" s="229" t="s">
        <v>88</v>
      </c>
      <c r="AV291" s="14" t="s">
        <v>166</v>
      </c>
      <c r="AW291" s="14" t="s">
        <v>34</v>
      </c>
      <c r="AX291" s="14" t="s">
        <v>86</v>
      </c>
      <c r="AY291" s="229" t="s">
        <v>159</v>
      </c>
    </row>
    <row r="292" spans="1:65" s="2" customFormat="1" ht="24.2" customHeight="1">
      <c r="A292" s="35"/>
      <c r="B292" s="36"/>
      <c r="C292" s="193" t="s">
        <v>455</v>
      </c>
      <c r="D292" s="193" t="s">
        <v>162</v>
      </c>
      <c r="E292" s="194" t="s">
        <v>741</v>
      </c>
      <c r="F292" s="195" t="s">
        <v>742</v>
      </c>
      <c r="G292" s="196" t="s">
        <v>176</v>
      </c>
      <c r="H292" s="197">
        <v>15.111000000000001</v>
      </c>
      <c r="I292" s="198"/>
      <c r="J292" s="199">
        <f>ROUND(I292*H292,2)</f>
        <v>0</v>
      </c>
      <c r="K292" s="200"/>
      <c r="L292" s="40"/>
      <c r="M292" s="201" t="s">
        <v>1</v>
      </c>
      <c r="N292" s="202" t="s">
        <v>43</v>
      </c>
      <c r="O292" s="72"/>
      <c r="P292" s="203">
        <f>O292*H292</f>
        <v>0</v>
      </c>
      <c r="Q292" s="203">
        <v>0</v>
      </c>
      <c r="R292" s="203">
        <f>Q292*H292</f>
        <v>0</v>
      </c>
      <c r="S292" s="203">
        <v>0</v>
      </c>
      <c r="T292" s="204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05" t="s">
        <v>166</v>
      </c>
      <c r="AT292" s="205" t="s">
        <v>162</v>
      </c>
      <c r="AU292" s="205" t="s">
        <v>88</v>
      </c>
      <c r="AY292" s="18" t="s">
        <v>159</v>
      </c>
      <c r="BE292" s="206">
        <f>IF(N292="základní",J292,0)</f>
        <v>0</v>
      </c>
      <c r="BF292" s="206">
        <f>IF(N292="snížená",J292,0)</f>
        <v>0</v>
      </c>
      <c r="BG292" s="206">
        <f>IF(N292="zákl. přenesená",J292,0)</f>
        <v>0</v>
      </c>
      <c r="BH292" s="206">
        <f>IF(N292="sníž. přenesená",J292,0)</f>
        <v>0</v>
      </c>
      <c r="BI292" s="206">
        <f>IF(N292="nulová",J292,0)</f>
        <v>0</v>
      </c>
      <c r="BJ292" s="18" t="s">
        <v>86</v>
      </c>
      <c r="BK292" s="206">
        <f>ROUND(I292*H292,2)</f>
        <v>0</v>
      </c>
      <c r="BL292" s="18" t="s">
        <v>166</v>
      </c>
      <c r="BM292" s="205" t="s">
        <v>743</v>
      </c>
    </row>
    <row r="293" spans="1:65" s="12" customFormat="1" ht="22.9" customHeight="1">
      <c r="B293" s="177"/>
      <c r="C293" s="178"/>
      <c r="D293" s="179" t="s">
        <v>77</v>
      </c>
      <c r="E293" s="191" t="s">
        <v>225</v>
      </c>
      <c r="F293" s="191" t="s">
        <v>226</v>
      </c>
      <c r="G293" s="178"/>
      <c r="H293" s="178"/>
      <c r="I293" s="181"/>
      <c r="J293" s="192">
        <f>BK293</f>
        <v>0</v>
      </c>
      <c r="K293" s="178"/>
      <c r="L293" s="183"/>
      <c r="M293" s="184"/>
      <c r="N293" s="185"/>
      <c r="O293" s="185"/>
      <c r="P293" s="186">
        <f>P294</f>
        <v>0</v>
      </c>
      <c r="Q293" s="185"/>
      <c r="R293" s="186">
        <f>R294</f>
        <v>0</v>
      </c>
      <c r="S293" s="185"/>
      <c r="T293" s="187">
        <f>T294</f>
        <v>0</v>
      </c>
      <c r="AR293" s="188" t="s">
        <v>86</v>
      </c>
      <c r="AT293" s="189" t="s">
        <v>77</v>
      </c>
      <c r="AU293" s="189" t="s">
        <v>86</v>
      </c>
      <c r="AY293" s="188" t="s">
        <v>159</v>
      </c>
      <c r="BK293" s="190">
        <f>BK294</f>
        <v>0</v>
      </c>
    </row>
    <row r="294" spans="1:65" s="2" customFormat="1" ht="16.5" customHeight="1">
      <c r="A294" s="35"/>
      <c r="B294" s="36"/>
      <c r="C294" s="193" t="s">
        <v>459</v>
      </c>
      <c r="D294" s="193" t="s">
        <v>162</v>
      </c>
      <c r="E294" s="194" t="s">
        <v>228</v>
      </c>
      <c r="F294" s="195" t="s">
        <v>229</v>
      </c>
      <c r="G294" s="196" t="s">
        <v>176</v>
      </c>
      <c r="H294" s="197">
        <v>25.966999999999999</v>
      </c>
      <c r="I294" s="198"/>
      <c r="J294" s="199">
        <f>ROUND(I294*H294,2)</f>
        <v>0</v>
      </c>
      <c r="K294" s="200"/>
      <c r="L294" s="40"/>
      <c r="M294" s="201" t="s">
        <v>1</v>
      </c>
      <c r="N294" s="202" t="s">
        <v>43</v>
      </c>
      <c r="O294" s="72"/>
      <c r="P294" s="203">
        <f>O294*H294</f>
        <v>0</v>
      </c>
      <c r="Q294" s="203">
        <v>0</v>
      </c>
      <c r="R294" s="203">
        <f>Q294*H294</f>
        <v>0</v>
      </c>
      <c r="S294" s="203">
        <v>0</v>
      </c>
      <c r="T294" s="204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05" t="s">
        <v>166</v>
      </c>
      <c r="AT294" s="205" t="s">
        <v>162</v>
      </c>
      <c r="AU294" s="205" t="s">
        <v>88</v>
      </c>
      <c r="AY294" s="18" t="s">
        <v>159</v>
      </c>
      <c r="BE294" s="206">
        <f>IF(N294="základní",J294,0)</f>
        <v>0</v>
      </c>
      <c r="BF294" s="206">
        <f>IF(N294="snížená",J294,0)</f>
        <v>0</v>
      </c>
      <c r="BG294" s="206">
        <f>IF(N294="zákl. přenesená",J294,0)</f>
        <v>0</v>
      </c>
      <c r="BH294" s="206">
        <f>IF(N294="sníž. přenesená",J294,0)</f>
        <v>0</v>
      </c>
      <c r="BI294" s="206">
        <f>IF(N294="nulová",J294,0)</f>
        <v>0</v>
      </c>
      <c r="BJ294" s="18" t="s">
        <v>86</v>
      </c>
      <c r="BK294" s="206">
        <f>ROUND(I294*H294,2)</f>
        <v>0</v>
      </c>
      <c r="BL294" s="18" t="s">
        <v>166</v>
      </c>
      <c r="BM294" s="205" t="s">
        <v>744</v>
      </c>
    </row>
    <row r="295" spans="1:65" s="12" customFormat="1" ht="25.9" customHeight="1">
      <c r="B295" s="177"/>
      <c r="C295" s="178"/>
      <c r="D295" s="179" t="s">
        <v>77</v>
      </c>
      <c r="E295" s="180" t="s">
        <v>231</v>
      </c>
      <c r="F295" s="180" t="s">
        <v>232</v>
      </c>
      <c r="G295" s="178"/>
      <c r="H295" s="178"/>
      <c r="I295" s="181"/>
      <c r="J295" s="182">
        <f>BK295</f>
        <v>0</v>
      </c>
      <c r="K295" s="178"/>
      <c r="L295" s="183"/>
      <c r="M295" s="184"/>
      <c r="N295" s="185"/>
      <c r="O295" s="185"/>
      <c r="P295" s="186">
        <f>P296+P310+P319+P340+P393+P416+P429</f>
        <v>0</v>
      </c>
      <c r="Q295" s="185"/>
      <c r="R295" s="186">
        <f>R296+R310+R319+R340+R393+R416+R429</f>
        <v>1.5633296000000003</v>
      </c>
      <c r="S295" s="185"/>
      <c r="T295" s="187">
        <f>T296+T310+T319+T340+T393+T416+T429</f>
        <v>1.5955999999999999</v>
      </c>
      <c r="AR295" s="188" t="s">
        <v>88</v>
      </c>
      <c r="AT295" s="189" t="s">
        <v>77</v>
      </c>
      <c r="AU295" s="189" t="s">
        <v>78</v>
      </c>
      <c r="AY295" s="188" t="s">
        <v>159</v>
      </c>
      <c r="BK295" s="190">
        <f>BK296+BK310+BK319+BK340+BK393+BK416+BK429</f>
        <v>0</v>
      </c>
    </row>
    <row r="296" spans="1:65" s="12" customFormat="1" ht="22.9" customHeight="1">
      <c r="B296" s="177"/>
      <c r="C296" s="178"/>
      <c r="D296" s="179" t="s">
        <v>77</v>
      </c>
      <c r="E296" s="191" t="s">
        <v>233</v>
      </c>
      <c r="F296" s="191" t="s">
        <v>745</v>
      </c>
      <c r="G296" s="178"/>
      <c r="H296" s="178"/>
      <c r="I296" s="181"/>
      <c r="J296" s="192">
        <f>BK296</f>
        <v>0</v>
      </c>
      <c r="K296" s="178"/>
      <c r="L296" s="183"/>
      <c r="M296" s="184"/>
      <c r="N296" s="185"/>
      <c r="O296" s="185"/>
      <c r="P296" s="186">
        <f>SUM(P297:P309)</f>
        <v>0</v>
      </c>
      <c r="Q296" s="185"/>
      <c r="R296" s="186">
        <f>SUM(R297:R309)</f>
        <v>0</v>
      </c>
      <c r="S296" s="185"/>
      <c r="T296" s="187">
        <f>SUM(T297:T309)</f>
        <v>0</v>
      </c>
      <c r="AR296" s="188" t="s">
        <v>88</v>
      </c>
      <c r="AT296" s="189" t="s">
        <v>77</v>
      </c>
      <c r="AU296" s="189" t="s">
        <v>86</v>
      </c>
      <c r="AY296" s="188" t="s">
        <v>159</v>
      </c>
      <c r="BK296" s="190">
        <f>SUM(BK297:BK309)</f>
        <v>0</v>
      </c>
    </row>
    <row r="297" spans="1:65" s="2" customFormat="1" ht="16.5" customHeight="1">
      <c r="A297" s="35"/>
      <c r="B297" s="36"/>
      <c r="C297" s="193" t="s">
        <v>464</v>
      </c>
      <c r="D297" s="193" t="s">
        <v>162</v>
      </c>
      <c r="E297" s="194" t="s">
        <v>746</v>
      </c>
      <c r="F297" s="195" t="s">
        <v>747</v>
      </c>
      <c r="G297" s="196" t="s">
        <v>165</v>
      </c>
      <c r="H297" s="197">
        <v>1</v>
      </c>
      <c r="I297" s="198"/>
      <c r="J297" s="199">
        <f>ROUND(I297*H297,2)</f>
        <v>0</v>
      </c>
      <c r="K297" s="200"/>
      <c r="L297" s="40"/>
      <c r="M297" s="201" t="s">
        <v>1</v>
      </c>
      <c r="N297" s="202" t="s">
        <v>43</v>
      </c>
      <c r="O297" s="72"/>
      <c r="P297" s="203">
        <f>O297*H297</f>
        <v>0</v>
      </c>
      <c r="Q297" s="203">
        <v>0</v>
      </c>
      <c r="R297" s="203">
        <f>Q297*H297</f>
        <v>0</v>
      </c>
      <c r="S297" s="203">
        <v>0</v>
      </c>
      <c r="T297" s="204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05" t="s">
        <v>238</v>
      </c>
      <c r="AT297" s="205" t="s">
        <v>162</v>
      </c>
      <c r="AU297" s="205" t="s">
        <v>88</v>
      </c>
      <c r="AY297" s="18" t="s">
        <v>159</v>
      </c>
      <c r="BE297" s="206">
        <f>IF(N297="základní",J297,0)</f>
        <v>0</v>
      </c>
      <c r="BF297" s="206">
        <f>IF(N297="snížená",J297,0)</f>
        <v>0</v>
      </c>
      <c r="BG297" s="206">
        <f>IF(N297="zákl. přenesená",J297,0)</f>
        <v>0</v>
      </c>
      <c r="BH297" s="206">
        <f>IF(N297="sníž. přenesená",J297,0)</f>
        <v>0</v>
      </c>
      <c r="BI297" s="206">
        <f>IF(N297="nulová",J297,0)</f>
        <v>0</v>
      </c>
      <c r="BJ297" s="18" t="s">
        <v>86</v>
      </c>
      <c r="BK297" s="206">
        <f>ROUND(I297*H297,2)</f>
        <v>0</v>
      </c>
      <c r="BL297" s="18" t="s">
        <v>238</v>
      </c>
      <c r="BM297" s="205" t="s">
        <v>748</v>
      </c>
    </row>
    <row r="298" spans="1:65" s="2" customFormat="1" ht="16.5" customHeight="1">
      <c r="A298" s="35"/>
      <c r="B298" s="36"/>
      <c r="C298" s="234" t="s">
        <v>470</v>
      </c>
      <c r="D298" s="234" t="s">
        <v>240</v>
      </c>
      <c r="E298" s="235" t="s">
        <v>749</v>
      </c>
      <c r="F298" s="236" t="s">
        <v>750</v>
      </c>
      <c r="G298" s="237" t="s">
        <v>165</v>
      </c>
      <c r="H298" s="238">
        <v>1</v>
      </c>
      <c r="I298" s="239"/>
      <c r="J298" s="240">
        <f>ROUND(I298*H298,2)</f>
        <v>0</v>
      </c>
      <c r="K298" s="241"/>
      <c r="L298" s="242"/>
      <c r="M298" s="243" t="s">
        <v>1</v>
      </c>
      <c r="N298" s="244" t="s">
        <v>43</v>
      </c>
      <c r="O298" s="72"/>
      <c r="P298" s="203">
        <f>O298*H298</f>
        <v>0</v>
      </c>
      <c r="Q298" s="203">
        <v>0</v>
      </c>
      <c r="R298" s="203">
        <f>Q298*H298</f>
        <v>0</v>
      </c>
      <c r="S298" s="203">
        <v>0</v>
      </c>
      <c r="T298" s="204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05" t="s">
        <v>243</v>
      </c>
      <c r="AT298" s="205" t="s">
        <v>240</v>
      </c>
      <c r="AU298" s="205" t="s">
        <v>88</v>
      </c>
      <c r="AY298" s="18" t="s">
        <v>159</v>
      </c>
      <c r="BE298" s="206">
        <f>IF(N298="základní",J298,0)</f>
        <v>0</v>
      </c>
      <c r="BF298" s="206">
        <f>IF(N298="snížená",J298,0)</f>
        <v>0</v>
      </c>
      <c r="BG298" s="206">
        <f>IF(N298="zákl. přenesená",J298,0)</f>
        <v>0</v>
      </c>
      <c r="BH298" s="206">
        <f>IF(N298="sníž. přenesená",J298,0)</f>
        <v>0</v>
      </c>
      <c r="BI298" s="206">
        <f>IF(N298="nulová",J298,0)</f>
        <v>0</v>
      </c>
      <c r="BJ298" s="18" t="s">
        <v>86</v>
      </c>
      <c r="BK298" s="206">
        <f>ROUND(I298*H298,2)</f>
        <v>0</v>
      </c>
      <c r="BL298" s="18" t="s">
        <v>238</v>
      </c>
      <c r="BM298" s="205" t="s">
        <v>751</v>
      </c>
    </row>
    <row r="299" spans="1:65" s="2" customFormat="1" ht="24.2" customHeight="1">
      <c r="A299" s="35"/>
      <c r="B299" s="36"/>
      <c r="C299" s="193" t="s">
        <v>477</v>
      </c>
      <c r="D299" s="193" t="s">
        <v>162</v>
      </c>
      <c r="E299" s="194" t="s">
        <v>752</v>
      </c>
      <c r="F299" s="195" t="s">
        <v>753</v>
      </c>
      <c r="G299" s="196" t="s">
        <v>165</v>
      </c>
      <c r="H299" s="197">
        <v>14</v>
      </c>
      <c r="I299" s="198"/>
      <c r="J299" s="199">
        <f>ROUND(I299*H299,2)</f>
        <v>0</v>
      </c>
      <c r="K299" s="200"/>
      <c r="L299" s="40"/>
      <c r="M299" s="201" t="s">
        <v>1</v>
      </c>
      <c r="N299" s="202" t="s">
        <v>43</v>
      </c>
      <c r="O299" s="72"/>
      <c r="P299" s="203">
        <f>O299*H299</f>
        <v>0</v>
      </c>
      <c r="Q299" s="203">
        <v>0</v>
      </c>
      <c r="R299" s="203">
        <f>Q299*H299</f>
        <v>0</v>
      </c>
      <c r="S299" s="203">
        <v>0</v>
      </c>
      <c r="T299" s="204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05" t="s">
        <v>238</v>
      </c>
      <c r="AT299" s="205" t="s">
        <v>162</v>
      </c>
      <c r="AU299" s="205" t="s">
        <v>88</v>
      </c>
      <c r="AY299" s="18" t="s">
        <v>159</v>
      </c>
      <c r="BE299" s="206">
        <f>IF(N299="základní",J299,0)</f>
        <v>0</v>
      </c>
      <c r="BF299" s="206">
        <f>IF(N299="snížená",J299,0)</f>
        <v>0</v>
      </c>
      <c r="BG299" s="206">
        <f>IF(N299="zákl. přenesená",J299,0)</f>
        <v>0</v>
      </c>
      <c r="BH299" s="206">
        <f>IF(N299="sníž. přenesená",J299,0)</f>
        <v>0</v>
      </c>
      <c r="BI299" s="206">
        <f>IF(N299="nulová",J299,0)</f>
        <v>0</v>
      </c>
      <c r="BJ299" s="18" t="s">
        <v>86</v>
      </c>
      <c r="BK299" s="206">
        <f>ROUND(I299*H299,2)</f>
        <v>0</v>
      </c>
      <c r="BL299" s="18" t="s">
        <v>238</v>
      </c>
      <c r="BM299" s="205" t="s">
        <v>754</v>
      </c>
    </row>
    <row r="300" spans="1:65" s="2" customFormat="1" ht="24.2" customHeight="1">
      <c r="A300" s="35"/>
      <c r="B300" s="36"/>
      <c r="C300" s="234" t="s">
        <v>481</v>
      </c>
      <c r="D300" s="234" t="s">
        <v>240</v>
      </c>
      <c r="E300" s="235" t="s">
        <v>755</v>
      </c>
      <c r="F300" s="236" t="s">
        <v>756</v>
      </c>
      <c r="G300" s="237" t="s">
        <v>165</v>
      </c>
      <c r="H300" s="238">
        <v>14</v>
      </c>
      <c r="I300" s="239"/>
      <c r="J300" s="240">
        <f>ROUND(I300*H300,2)</f>
        <v>0</v>
      </c>
      <c r="K300" s="241"/>
      <c r="L300" s="242"/>
      <c r="M300" s="243" t="s">
        <v>1</v>
      </c>
      <c r="N300" s="244" t="s">
        <v>43</v>
      </c>
      <c r="O300" s="72"/>
      <c r="P300" s="203">
        <f>O300*H300</f>
        <v>0</v>
      </c>
      <c r="Q300" s="203">
        <v>0</v>
      </c>
      <c r="R300" s="203">
        <f>Q300*H300</f>
        <v>0</v>
      </c>
      <c r="S300" s="203">
        <v>0</v>
      </c>
      <c r="T300" s="204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05" t="s">
        <v>243</v>
      </c>
      <c r="AT300" s="205" t="s">
        <v>240</v>
      </c>
      <c r="AU300" s="205" t="s">
        <v>88</v>
      </c>
      <c r="AY300" s="18" t="s">
        <v>159</v>
      </c>
      <c r="BE300" s="206">
        <f>IF(N300="základní",J300,0)</f>
        <v>0</v>
      </c>
      <c r="BF300" s="206">
        <f>IF(N300="snížená",J300,0)</f>
        <v>0</v>
      </c>
      <c r="BG300" s="206">
        <f>IF(N300="zákl. přenesená",J300,0)</f>
        <v>0</v>
      </c>
      <c r="BH300" s="206">
        <f>IF(N300="sníž. přenesená",J300,0)</f>
        <v>0</v>
      </c>
      <c r="BI300" s="206">
        <f>IF(N300="nulová",J300,0)</f>
        <v>0</v>
      </c>
      <c r="BJ300" s="18" t="s">
        <v>86</v>
      </c>
      <c r="BK300" s="206">
        <f>ROUND(I300*H300,2)</f>
        <v>0</v>
      </c>
      <c r="BL300" s="18" t="s">
        <v>238</v>
      </c>
      <c r="BM300" s="205" t="s">
        <v>757</v>
      </c>
    </row>
    <row r="301" spans="1:65" s="2" customFormat="1" ht="16.5" customHeight="1">
      <c r="A301" s="35"/>
      <c r="B301" s="36"/>
      <c r="C301" s="193" t="s">
        <v>485</v>
      </c>
      <c r="D301" s="193" t="s">
        <v>162</v>
      </c>
      <c r="E301" s="194" t="s">
        <v>758</v>
      </c>
      <c r="F301" s="195" t="s">
        <v>759</v>
      </c>
      <c r="G301" s="196" t="s">
        <v>249</v>
      </c>
      <c r="H301" s="197">
        <v>250</v>
      </c>
      <c r="I301" s="198"/>
      <c r="J301" s="199">
        <f>ROUND(I301*H301,2)</f>
        <v>0</v>
      </c>
      <c r="K301" s="200"/>
      <c r="L301" s="40"/>
      <c r="M301" s="201" t="s">
        <v>1</v>
      </c>
      <c r="N301" s="202" t="s">
        <v>43</v>
      </c>
      <c r="O301" s="72"/>
      <c r="P301" s="203">
        <f>O301*H301</f>
        <v>0</v>
      </c>
      <c r="Q301" s="203">
        <v>0</v>
      </c>
      <c r="R301" s="203">
        <f>Q301*H301</f>
        <v>0</v>
      </c>
      <c r="S301" s="203">
        <v>0</v>
      </c>
      <c r="T301" s="204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205" t="s">
        <v>238</v>
      </c>
      <c r="AT301" s="205" t="s">
        <v>162</v>
      </c>
      <c r="AU301" s="205" t="s">
        <v>88</v>
      </c>
      <c r="AY301" s="18" t="s">
        <v>159</v>
      </c>
      <c r="BE301" s="206">
        <f>IF(N301="základní",J301,0)</f>
        <v>0</v>
      </c>
      <c r="BF301" s="206">
        <f>IF(N301="snížená",J301,0)</f>
        <v>0</v>
      </c>
      <c r="BG301" s="206">
        <f>IF(N301="zákl. přenesená",J301,0)</f>
        <v>0</v>
      </c>
      <c r="BH301" s="206">
        <f>IF(N301="sníž. přenesená",J301,0)</f>
        <v>0</v>
      </c>
      <c r="BI301" s="206">
        <f>IF(N301="nulová",J301,0)</f>
        <v>0</v>
      </c>
      <c r="BJ301" s="18" t="s">
        <v>86</v>
      </c>
      <c r="BK301" s="206">
        <f>ROUND(I301*H301,2)</f>
        <v>0</v>
      </c>
      <c r="BL301" s="18" t="s">
        <v>238</v>
      </c>
      <c r="BM301" s="205" t="s">
        <v>760</v>
      </c>
    </row>
    <row r="302" spans="1:65" s="2" customFormat="1" ht="78">
      <c r="A302" s="35"/>
      <c r="B302" s="36"/>
      <c r="C302" s="37"/>
      <c r="D302" s="209" t="s">
        <v>204</v>
      </c>
      <c r="E302" s="37"/>
      <c r="F302" s="230" t="s">
        <v>761</v>
      </c>
      <c r="G302" s="37"/>
      <c r="H302" s="37"/>
      <c r="I302" s="231"/>
      <c r="J302" s="37"/>
      <c r="K302" s="37"/>
      <c r="L302" s="40"/>
      <c r="M302" s="232"/>
      <c r="N302" s="233"/>
      <c r="O302" s="72"/>
      <c r="P302" s="72"/>
      <c r="Q302" s="72"/>
      <c r="R302" s="72"/>
      <c r="S302" s="72"/>
      <c r="T302" s="73"/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T302" s="18" t="s">
        <v>204</v>
      </c>
      <c r="AU302" s="18" t="s">
        <v>88</v>
      </c>
    </row>
    <row r="303" spans="1:65" s="2" customFormat="1" ht="16.5" customHeight="1">
      <c r="A303" s="35"/>
      <c r="B303" s="36"/>
      <c r="C303" s="234" t="s">
        <v>489</v>
      </c>
      <c r="D303" s="234" t="s">
        <v>240</v>
      </c>
      <c r="E303" s="235" t="s">
        <v>762</v>
      </c>
      <c r="F303" s="236" t="s">
        <v>763</v>
      </c>
      <c r="G303" s="237" t="s">
        <v>249</v>
      </c>
      <c r="H303" s="238">
        <v>275</v>
      </c>
      <c r="I303" s="239"/>
      <c r="J303" s="240">
        <f>ROUND(I303*H303,2)</f>
        <v>0</v>
      </c>
      <c r="K303" s="241"/>
      <c r="L303" s="242"/>
      <c r="M303" s="243" t="s">
        <v>1</v>
      </c>
      <c r="N303" s="244" t="s">
        <v>43</v>
      </c>
      <c r="O303" s="72"/>
      <c r="P303" s="203">
        <f>O303*H303</f>
        <v>0</v>
      </c>
      <c r="Q303" s="203">
        <v>0</v>
      </c>
      <c r="R303" s="203">
        <f>Q303*H303</f>
        <v>0</v>
      </c>
      <c r="S303" s="203">
        <v>0</v>
      </c>
      <c r="T303" s="204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05" t="s">
        <v>243</v>
      </c>
      <c r="AT303" s="205" t="s">
        <v>240</v>
      </c>
      <c r="AU303" s="205" t="s">
        <v>88</v>
      </c>
      <c r="AY303" s="18" t="s">
        <v>159</v>
      </c>
      <c r="BE303" s="206">
        <f>IF(N303="základní",J303,0)</f>
        <v>0</v>
      </c>
      <c r="BF303" s="206">
        <f>IF(N303="snížená",J303,0)</f>
        <v>0</v>
      </c>
      <c r="BG303" s="206">
        <f>IF(N303="zákl. přenesená",J303,0)</f>
        <v>0</v>
      </c>
      <c r="BH303" s="206">
        <f>IF(N303="sníž. přenesená",J303,0)</f>
        <v>0</v>
      </c>
      <c r="BI303" s="206">
        <f>IF(N303="nulová",J303,0)</f>
        <v>0</v>
      </c>
      <c r="BJ303" s="18" t="s">
        <v>86</v>
      </c>
      <c r="BK303" s="206">
        <f>ROUND(I303*H303,2)</f>
        <v>0</v>
      </c>
      <c r="BL303" s="18" t="s">
        <v>238</v>
      </c>
      <c r="BM303" s="205" t="s">
        <v>764</v>
      </c>
    </row>
    <row r="304" spans="1:65" s="13" customFormat="1" ht="11.25">
      <c r="B304" s="207"/>
      <c r="C304" s="208"/>
      <c r="D304" s="209" t="s">
        <v>182</v>
      </c>
      <c r="E304" s="210" t="s">
        <v>1</v>
      </c>
      <c r="F304" s="211" t="s">
        <v>765</v>
      </c>
      <c r="G304" s="208"/>
      <c r="H304" s="212">
        <v>275</v>
      </c>
      <c r="I304" s="213"/>
      <c r="J304" s="208"/>
      <c r="K304" s="208"/>
      <c r="L304" s="214"/>
      <c r="M304" s="215"/>
      <c r="N304" s="216"/>
      <c r="O304" s="216"/>
      <c r="P304" s="216"/>
      <c r="Q304" s="216"/>
      <c r="R304" s="216"/>
      <c r="S304" s="216"/>
      <c r="T304" s="217"/>
      <c r="AT304" s="218" t="s">
        <v>182</v>
      </c>
      <c r="AU304" s="218" t="s">
        <v>88</v>
      </c>
      <c r="AV304" s="13" t="s">
        <v>88</v>
      </c>
      <c r="AW304" s="13" t="s">
        <v>34</v>
      </c>
      <c r="AX304" s="13" t="s">
        <v>78</v>
      </c>
      <c r="AY304" s="218" t="s">
        <v>159</v>
      </c>
    </row>
    <row r="305" spans="1:65" s="14" customFormat="1" ht="11.25">
      <c r="B305" s="219"/>
      <c r="C305" s="220"/>
      <c r="D305" s="209" t="s">
        <v>182</v>
      </c>
      <c r="E305" s="221" t="s">
        <v>1</v>
      </c>
      <c r="F305" s="222" t="s">
        <v>184</v>
      </c>
      <c r="G305" s="220"/>
      <c r="H305" s="223">
        <v>275</v>
      </c>
      <c r="I305" s="224"/>
      <c r="J305" s="220"/>
      <c r="K305" s="220"/>
      <c r="L305" s="225"/>
      <c r="M305" s="226"/>
      <c r="N305" s="227"/>
      <c r="O305" s="227"/>
      <c r="P305" s="227"/>
      <c r="Q305" s="227"/>
      <c r="R305" s="227"/>
      <c r="S305" s="227"/>
      <c r="T305" s="228"/>
      <c r="AT305" s="229" t="s">
        <v>182</v>
      </c>
      <c r="AU305" s="229" t="s">
        <v>88</v>
      </c>
      <c r="AV305" s="14" t="s">
        <v>166</v>
      </c>
      <c r="AW305" s="14" t="s">
        <v>34</v>
      </c>
      <c r="AX305" s="14" t="s">
        <v>86</v>
      </c>
      <c r="AY305" s="229" t="s">
        <v>159</v>
      </c>
    </row>
    <row r="306" spans="1:65" s="2" customFormat="1" ht="16.5" customHeight="1">
      <c r="A306" s="35"/>
      <c r="B306" s="36"/>
      <c r="C306" s="193" t="s">
        <v>493</v>
      </c>
      <c r="D306" s="193" t="s">
        <v>162</v>
      </c>
      <c r="E306" s="194" t="s">
        <v>766</v>
      </c>
      <c r="F306" s="195" t="s">
        <v>767</v>
      </c>
      <c r="G306" s="196" t="s">
        <v>249</v>
      </c>
      <c r="H306" s="197">
        <v>250</v>
      </c>
      <c r="I306" s="198"/>
      <c r="J306" s="199">
        <f>ROUND(I306*H306,2)</f>
        <v>0</v>
      </c>
      <c r="K306" s="200"/>
      <c r="L306" s="40"/>
      <c r="M306" s="201" t="s">
        <v>1</v>
      </c>
      <c r="N306" s="202" t="s">
        <v>43</v>
      </c>
      <c r="O306" s="72"/>
      <c r="P306" s="203">
        <f>O306*H306</f>
        <v>0</v>
      </c>
      <c r="Q306" s="203">
        <v>0</v>
      </c>
      <c r="R306" s="203">
        <f>Q306*H306</f>
        <v>0</v>
      </c>
      <c r="S306" s="203">
        <v>0</v>
      </c>
      <c r="T306" s="204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205" t="s">
        <v>238</v>
      </c>
      <c r="AT306" s="205" t="s">
        <v>162</v>
      </c>
      <c r="AU306" s="205" t="s">
        <v>88</v>
      </c>
      <c r="AY306" s="18" t="s">
        <v>159</v>
      </c>
      <c r="BE306" s="206">
        <f>IF(N306="základní",J306,0)</f>
        <v>0</v>
      </c>
      <c r="BF306" s="206">
        <f>IF(N306="snížená",J306,0)</f>
        <v>0</v>
      </c>
      <c r="BG306" s="206">
        <f>IF(N306="zákl. přenesená",J306,0)</f>
        <v>0</v>
      </c>
      <c r="BH306" s="206">
        <f>IF(N306="sníž. přenesená",J306,0)</f>
        <v>0</v>
      </c>
      <c r="BI306" s="206">
        <f>IF(N306="nulová",J306,0)</f>
        <v>0</v>
      </c>
      <c r="BJ306" s="18" t="s">
        <v>86</v>
      </c>
      <c r="BK306" s="206">
        <f>ROUND(I306*H306,2)</f>
        <v>0</v>
      </c>
      <c r="BL306" s="18" t="s">
        <v>238</v>
      </c>
      <c r="BM306" s="205" t="s">
        <v>768</v>
      </c>
    </row>
    <row r="307" spans="1:65" s="2" customFormat="1" ht="24.2" customHeight="1">
      <c r="A307" s="35"/>
      <c r="B307" s="36"/>
      <c r="C307" s="234" t="s">
        <v>499</v>
      </c>
      <c r="D307" s="234" t="s">
        <v>240</v>
      </c>
      <c r="E307" s="235" t="s">
        <v>769</v>
      </c>
      <c r="F307" s="236" t="s">
        <v>770</v>
      </c>
      <c r="G307" s="237" t="s">
        <v>249</v>
      </c>
      <c r="H307" s="238">
        <v>275</v>
      </c>
      <c r="I307" s="239"/>
      <c r="J307" s="240">
        <f>ROUND(I307*H307,2)</f>
        <v>0</v>
      </c>
      <c r="K307" s="241"/>
      <c r="L307" s="242"/>
      <c r="M307" s="243" t="s">
        <v>1</v>
      </c>
      <c r="N307" s="244" t="s">
        <v>43</v>
      </c>
      <c r="O307" s="72"/>
      <c r="P307" s="203">
        <f>O307*H307</f>
        <v>0</v>
      </c>
      <c r="Q307" s="203">
        <v>0</v>
      </c>
      <c r="R307" s="203">
        <f>Q307*H307</f>
        <v>0</v>
      </c>
      <c r="S307" s="203">
        <v>0</v>
      </c>
      <c r="T307" s="204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205" t="s">
        <v>243</v>
      </c>
      <c r="AT307" s="205" t="s">
        <v>240</v>
      </c>
      <c r="AU307" s="205" t="s">
        <v>88</v>
      </c>
      <c r="AY307" s="18" t="s">
        <v>159</v>
      </c>
      <c r="BE307" s="206">
        <f>IF(N307="základní",J307,0)</f>
        <v>0</v>
      </c>
      <c r="BF307" s="206">
        <f>IF(N307="snížená",J307,0)</f>
        <v>0</v>
      </c>
      <c r="BG307" s="206">
        <f>IF(N307="zákl. přenesená",J307,0)</f>
        <v>0</v>
      </c>
      <c r="BH307" s="206">
        <f>IF(N307="sníž. přenesená",J307,0)</f>
        <v>0</v>
      </c>
      <c r="BI307" s="206">
        <f>IF(N307="nulová",J307,0)</f>
        <v>0</v>
      </c>
      <c r="BJ307" s="18" t="s">
        <v>86</v>
      </c>
      <c r="BK307" s="206">
        <f>ROUND(I307*H307,2)</f>
        <v>0</v>
      </c>
      <c r="BL307" s="18" t="s">
        <v>238</v>
      </c>
      <c r="BM307" s="205" t="s">
        <v>771</v>
      </c>
    </row>
    <row r="308" spans="1:65" s="13" customFormat="1" ht="11.25">
      <c r="B308" s="207"/>
      <c r="C308" s="208"/>
      <c r="D308" s="209" t="s">
        <v>182</v>
      </c>
      <c r="E308" s="210" t="s">
        <v>1</v>
      </c>
      <c r="F308" s="211" t="s">
        <v>765</v>
      </c>
      <c r="G308" s="208"/>
      <c r="H308" s="212">
        <v>275</v>
      </c>
      <c r="I308" s="213"/>
      <c r="J308" s="208"/>
      <c r="K308" s="208"/>
      <c r="L308" s="214"/>
      <c r="M308" s="215"/>
      <c r="N308" s="216"/>
      <c r="O308" s="216"/>
      <c r="P308" s="216"/>
      <c r="Q308" s="216"/>
      <c r="R308" s="216"/>
      <c r="S308" s="216"/>
      <c r="T308" s="217"/>
      <c r="AT308" s="218" t="s">
        <v>182</v>
      </c>
      <c r="AU308" s="218" t="s">
        <v>88</v>
      </c>
      <c r="AV308" s="13" t="s">
        <v>88</v>
      </c>
      <c r="AW308" s="13" t="s">
        <v>34</v>
      </c>
      <c r="AX308" s="13" t="s">
        <v>78</v>
      </c>
      <c r="AY308" s="218" t="s">
        <v>159</v>
      </c>
    </row>
    <row r="309" spans="1:65" s="14" customFormat="1" ht="11.25">
      <c r="B309" s="219"/>
      <c r="C309" s="220"/>
      <c r="D309" s="209" t="s">
        <v>182</v>
      </c>
      <c r="E309" s="221" t="s">
        <v>1</v>
      </c>
      <c r="F309" s="222" t="s">
        <v>184</v>
      </c>
      <c r="G309" s="220"/>
      <c r="H309" s="223">
        <v>275</v>
      </c>
      <c r="I309" s="224"/>
      <c r="J309" s="220"/>
      <c r="K309" s="220"/>
      <c r="L309" s="225"/>
      <c r="M309" s="226"/>
      <c r="N309" s="227"/>
      <c r="O309" s="227"/>
      <c r="P309" s="227"/>
      <c r="Q309" s="227"/>
      <c r="R309" s="227"/>
      <c r="S309" s="227"/>
      <c r="T309" s="228"/>
      <c r="AT309" s="229" t="s">
        <v>182</v>
      </c>
      <c r="AU309" s="229" t="s">
        <v>88</v>
      </c>
      <c r="AV309" s="14" t="s">
        <v>166</v>
      </c>
      <c r="AW309" s="14" t="s">
        <v>34</v>
      </c>
      <c r="AX309" s="14" t="s">
        <v>86</v>
      </c>
      <c r="AY309" s="229" t="s">
        <v>159</v>
      </c>
    </row>
    <row r="310" spans="1:65" s="12" customFormat="1" ht="22.9" customHeight="1">
      <c r="B310" s="177"/>
      <c r="C310" s="178"/>
      <c r="D310" s="179" t="s">
        <v>77</v>
      </c>
      <c r="E310" s="191" t="s">
        <v>245</v>
      </c>
      <c r="F310" s="191" t="s">
        <v>246</v>
      </c>
      <c r="G310" s="178"/>
      <c r="H310" s="178"/>
      <c r="I310" s="181"/>
      <c r="J310" s="192">
        <f>BK310</f>
        <v>0</v>
      </c>
      <c r="K310" s="178"/>
      <c r="L310" s="183"/>
      <c r="M310" s="184"/>
      <c r="N310" s="185"/>
      <c r="O310" s="185"/>
      <c r="P310" s="186">
        <f>SUM(P311:P318)</f>
        <v>0</v>
      </c>
      <c r="Q310" s="185"/>
      <c r="R310" s="186">
        <f>SUM(R311:R318)</f>
        <v>0</v>
      </c>
      <c r="S310" s="185"/>
      <c r="T310" s="187">
        <f>SUM(T311:T318)</f>
        <v>1.2</v>
      </c>
      <c r="AR310" s="188" t="s">
        <v>88</v>
      </c>
      <c r="AT310" s="189" t="s">
        <v>77</v>
      </c>
      <c r="AU310" s="189" t="s">
        <v>86</v>
      </c>
      <c r="AY310" s="188" t="s">
        <v>159</v>
      </c>
      <c r="BK310" s="190">
        <f>SUM(BK311:BK318)</f>
        <v>0</v>
      </c>
    </row>
    <row r="311" spans="1:65" s="2" customFormat="1" ht="24.2" customHeight="1">
      <c r="A311" s="35"/>
      <c r="B311" s="36"/>
      <c r="C311" s="193" t="s">
        <v>772</v>
      </c>
      <c r="D311" s="193" t="s">
        <v>162</v>
      </c>
      <c r="E311" s="194" t="s">
        <v>262</v>
      </c>
      <c r="F311" s="195" t="s">
        <v>773</v>
      </c>
      <c r="G311" s="196" t="s">
        <v>249</v>
      </c>
      <c r="H311" s="197">
        <v>40</v>
      </c>
      <c r="I311" s="198"/>
      <c r="J311" s="199">
        <f>ROUND(I311*H311,2)</f>
        <v>0</v>
      </c>
      <c r="K311" s="200"/>
      <c r="L311" s="40"/>
      <c r="M311" s="201" t="s">
        <v>1</v>
      </c>
      <c r="N311" s="202" t="s">
        <v>43</v>
      </c>
      <c r="O311" s="72"/>
      <c r="P311" s="203">
        <f>O311*H311</f>
        <v>0</v>
      </c>
      <c r="Q311" s="203">
        <v>0</v>
      </c>
      <c r="R311" s="203">
        <f>Q311*H311</f>
        <v>0</v>
      </c>
      <c r="S311" s="203">
        <v>0.03</v>
      </c>
      <c r="T311" s="204">
        <f>S311*H311</f>
        <v>1.2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205" t="s">
        <v>238</v>
      </c>
      <c r="AT311" s="205" t="s">
        <v>162</v>
      </c>
      <c r="AU311" s="205" t="s">
        <v>88</v>
      </c>
      <c r="AY311" s="18" t="s">
        <v>159</v>
      </c>
      <c r="BE311" s="206">
        <f>IF(N311="základní",J311,0)</f>
        <v>0</v>
      </c>
      <c r="BF311" s="206">
        <f>IF(N311="snížená",J311,0)</f>
        <v>0</v>
      </c>
      <c r="BG311" s="206">
        <f>IF(N311="zákl. přenesená",J311,0)</f>
        <v>0</v>
      </c>
      <c r="BH311" s="206">
        <f>IF(N311="sníž. přenesená",J311,0)</f>
        <v>0</v>
      </c>
      <c r="BI311" s="206">
        <f>IF(N311="nulová",J311,0)</f>
        <v>0</v>
      </c>
      <c r="BJ311" s="18" t="s">
        <v>86</v>
      </c>
      <c r="BK311" s="206">
        <f>ROUND(I311*H311,2)</f>
        <v>0</v>
      </c>
      <c r="BL311" s="18" t="s">
        <v>238</v>
      </c>
      <c r="BM311" s="205" t="s">
        <v>774</v>
      </c>
    </row>
    <row r="312" spans="1:65" s="2" customFormat="1" ht="58.5">
      <c r="A312" s="35"/>
      <c r="B312" s="36"/>
      <c r="C312" s="37"/>
      <c r="D312" s="209" t="s">
        <v>204</v>
      </c>
      <c r="E312" s="37"/>
      <c r="F312" s="230" t="s">
        <v>775</v>
      </c>
      <c r="G312" s="37"/>
      <c r="H312" s="37"/>
      <c r="I312" s="231"/>
      <c r="J312" s="37"/>
      <c r="K312" s="37"/>
      <c r="L312" s="40"/>
      <c r="M312" s="232"/>
      <c r="N312" s="233"/>
      <c r="O312" s="72"/>
      <c r="P312" s="72"/>
      <c r="Q312" s="72"/>
      <c r="R312" s="72"/>
      <c r="S312" s="72"/>
      <c r="T312" s="73"/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T312" s="18" t="s">
        <v>204</v>
      </c>
      <c r="AU312" s="18" t="s">
        <v>88</v>
      </c>
    </row>
    <row r="313" spans="1:65" s="13" customFormat="1" ht="11.25">
      <c r="B313" s="207"/>
      <c r="C313" s="208"/>
      <c r="D313" s="209" t="s">
        <v>182</v>
      </c>
      <c r="E313" s="210" t="s">
        <v>1</v>
      </c>
      <c r="F313" s="211" t="s">
        <v>776</v>
      </c>
      <c r="G313" s="208"/>
      <c r="H313" s="212">
        <v>15.6</v>
      </c>
      <c r="I313" s="213"/>
      <c r="J313" s="208"/>
      <c r="K313" s="208"/>
      <c r="L313" s="214"/>
      <c r="M313" s="215"/>
      <c r="N313" s="216"/>
      <c r="O313" s="216"/>
      <c r="P313" s="216"/>
      <c r="Q313" s="216"/>
      <c r="R313" s="216"/>
      <c r="S313" s="216"/>
      <c r="T313" s="217"/>
      <c r="AT313" s="218" t="s">
        <v>182</v>
      </c>
      <c r="AU313" s="218" t="s">
        <v>88</v>
      </c>
      <c r="AV313" s="13" t="s">
        <v>88</v>
      </c>
      <c r="AW313" s="13" t="s">
        <v>34</v>
      </c>
      <c r="AX313" s="13" t="s">
        <v>78</v>
      </c>
      <c r="AY313" s="218" t="s">
        <v>159</v>
      </c>
    </row>
    <row r="314" spans="1:65" s="13" customFormat="1" ht="11.25">
      <c r="B314" s="207"/>
      <c r="C314" s="208"/>
      <c r="D314" s="209" t="s">
        <v>182</v>
      </c>
      <c r="E314" s="210" t="s">
        <v>1</v>
      </c>
      <c r="F314" s="211" t="s">
        <v>777</v>
      </c>
      <c r="G314" s="208"/>
      <c r="H314" s="212">
        <v>5.2</v>
      </c>
      <c r="I314" s="213"/>
      <c r="J314" s="208"/>
      <c r="K314" s="208"/>
      <c r="L314" s="214"/>
      <c r="M314" s="215"/>
      <c r="N314" s="216"/>
      <c r="O314" s="216"/>
      <c r="P314" s="216"/>
      <c r="Q314" s="216"/>
      <c r="R314" s="216"/>
      <c r="S314" s="216"/>
      <c r="T314" s="217"/>
      <c r="AT314" s="218" t="s">
        <v>182</v>
      </c>
      <c r="AU314" s="218" t="s">
        <v>88</v>
      </c>
      <c r="AV314" s="13" t="s">
        <v>88</v>
      </c>
      <c r="AW314" s="13" t="s">
        <v>34</v>
      </c>
      <c r="AX314" s="13" t="s">
        <v>78</v>
      </c>
      <c r="AY314" s="218" t="s">
        <v>159</v>
      </c>
    </row>
    <row r="315" spans="1:65" s="13" customFormat="1" ht="11.25">
      <c r="B315" s="207"/>
      <c r="C315" s="208"/>
      <c r="D315" s="209" t="s">
        <v>182</v>
      </c>
      <c r="E315" s="210" t="s">
        <v>1</v>
      </c>
      <c r="F315" s="211" t="s">
        <v>778</v>
      </c>
      <c r="G315" s="208"/>
      <c r="H315" s="212">
        <v>2</v>
      </c>
      <c r="I315" s="213"/>
      <c r="J315" s="208"/>
      <c r="K315" s="208"/>
      <c r="L315" s="214"/>
      <c r="M315" s="215"/>
      <c r="N315" s="216"/>
      <c r="O315" s="216"/>
      <c r="P315" s="216"/>
      <c r="Q315" s="216"/>
      <c r="R315" s="216"/>
      <c r="S315" s="216"/>
      <c r="T315" s="217"/>
      <c r="AT315" s="218" t="s">
        <v>182</v>
      </c>
      <c r="AU315" s="218" t="s">
        <v>88</v>
      </c>
      <c r="AV315" s="13" t="s">
        <v>88</v>
      </c>
      <c r="AW315" s="13" t="s">
        <v>34</v>
      </c>
      <c r="AX315" s="13" t="s">
        <v>78</v>
      </c>
      <c r="AY315" s="218" t="s">
        <v>159</v>
      </c>
    </row>
    <row r="316" spans="1:65" s="13" customFormat="1" ht="11.25">
      <c r="B316" s="207"/>
      <c r="C316" s="208"/>
      <c r="D316" s="209" t="s">
        <v>182</v>
      </c>
      <c r="E316" s="210" t="s">
        <v>1</v>
      </c>
      <c r="F316" s="211" t="s">
        <v>779</v>
      </c>
      <c r="G316" s="208"/>
      <c r="H316" s="212">
        <v>17.2</v>
      </c>
      <c r="I316" s="213"/>
      <c r="J316" s="208"/>
      <c r="K316" s="208"/>
      <c r="L316" s="214"/>
      <c r="M316" s="215"/>
      <c r="N316" s="216"/>
      <c r="O316" s="216"/>
      <c r="P316" s="216"/>
      <c r="Q316" s="216"/>
      <c r="R316" s="216"/>
      <c r="S316" s="216"/>
      <c r="T316" s="217"/>
      <c r="AT316" s="218" t="s">
        <v>182</v>
      </c>
      <c r="AU316" s="218" t="s">
        <v>88</v>
      </c>
      <c r="AV316" s="13" t="s">
        <v>88</v>
      </c>
      <c r="AW316" s="13" t="s">
        <v>34</v>
      </c>
      <c r="AX316" s="13" t="s">
        <v>78</v>
      </c>
      <c r="AY316" s="218" t="s">
        <v>159</v>
      </c>
    </row>
    <row r="317" spans="1:65" s="14" customFormat="1" ht="11.25">
      <c r="B317" s="219"/>
      <c r="C317" s="220"/>
      <c r="D317" s="209" t="s">
        <v>182</v>
      </c>
      <c r="E317" s="221" t="s">
        <v>1</v>
      </c>
      <c r="F317" s="222" t="s">
        <v>184</v>
      </c>
      <c r="G317" s="220"/>
      <c r="H317" s="223">
        <v>40</v>
      </c>
      <c r="I317" s="224"/>
      <c r="J317" s="220"/>
      <c r="K317" s="220"/>
      <c r="L317" s="225"/>
      <c r="M317" s="226"/>
      <c r="N317" s="227"/>
      <c r="O317" s="227"/>
      <c r="P317" s="227"/>
      <c r="Q317" s="227"/>
      <c r="R317" s="227"/>
      <c r="S317" s="227"/>
      <c r="T317" s="228"/>
      <c r="AT317" s="229" t="s">
        <v>182</v>
      </c>
      <c r="AU317" s="229" t="s">
        <v>88</v>
      </c>
      <c r="AV317" s="14" t="s">
        <v>166</v>
      </c>
      <c r="AW317" s="14" t="s">
        <v>34</v>
      </c>
      <c r="AX317" s="14" t="s">
        <v>86</v>
      </c>
      <c r="AY317" s="229" t="s">
        <v>159</v>
      </c>
    </row>
    <row r="318" spans="1:65" s="2" customFormat="1" ht="44.25" customHeight="1">
      <c r="A318" s="35"/>
      <c r="B318" s="36"/>
      <c r="C318" s="193" t="s">
        <v>780</v>
      </c>
      <c r="D318" s="193" t="s">
        <v>162</v>
      </c>
      <c r="E318" s="194" t="s">
        <v>328</v>
      </c>
      <c r="F318" s="195" t="s">
        <v>781</v>
      </c>
      <c r="G318" s="196" t="s">
        <v>330</v>
      </c>
      <c r="H318" s="245"/>
      <c r="I318" s="198"/>
      <c r="J318" s="199">
        <f>ROUND(I318*H318,2)</f>
        <v>0</v>
      </c>
      <c r="K318" s="200"/>
      <c r="L318" s="40"/>
      <c r="M318" s="201" t="s">
        <v>1</v>
      </c>
      <c r="N318" s="202" t="s">
        <v>43</v>
      </c>
      <c r="O318" s="72"/>
      <c r="P318" s="203">
        <f>O318*H318</f>
        <v>0</v>
      </c>
      <c r="Q318" s="203">
        <v>0</v>
      </c>
      <c r="R318" s="203">
        <f>Q318*H318</f>
        <v>0</v>
      </c>
      <c r="S318" s="203">
        <v>0</v>
      </c>
      <c r="T318" s="204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205" t="s">
        <v>238</v>
      </c>
      <c r="AT318" s="205" t="s">
        <v>162</v>
      </c>
      <c r="AU318" s="205" t="s">
        <v>88</v>
      </c>
      <c r="AY318" s="18" t="s">
        <v>159</v>
      </c>
      <c r="BE318" s="206">
        <f>IF(N318="základní",J318,0)</f>
        <v>0</v>
      </c>
      <c r="BF318" s="206">
        <f>IF(N318="snížená",J318,0)</f>
        <v>0</v>
      </c>
      <c r="BG318" s="206">
        <f>IF(N318="zákl. přenesená",J318,0)</f>
        <v>0</v>
      </c>
      <c r="BH318" s="206">
        <f>IF(N318="sníž. přenesená",J318,0)</f>
        <v>0</v>
      </c>
      <c r="BI318" s="206">
        <f>IF(N318="nulová",J318,0)</f>
        <v>0</v>
      </c>
      <c r="BJ318" s="18" t="s">
        <v>86</v>
      </c>
      <c r="BK318" s="206">
        <f>ROUND(I318*H318,2)</f>
        <v>0</v>
      </c>
      <c r="BL318" s="18" t="s">
        <v>238</v>
      </c>
      <c r="BM318" s="205" t="s">
        <v>782</v>
      </c>
    </row>
    <row r="319" spans="1:65" s="12" customFormat="1" ht="22.9" customHeight="1">
      <c r="B319" s="177"/>
      <c r="C319" s="178"/>
      <c r="D319" s="179" t="s">
        <v>77</v>
      </c>
      <c r="E319" s="191" t="s">
        <v>332</v>
      </c>
      <c r="F319" s="191" t="s">
        <v>333</v>
      </c>
      <c r="G319" s="178"/>
      <c r="H319" s="178"/>
      <c r="I319" s="181"/>
      <c r="J319" s="192">
        <f>BK319</f>
        <v>0</v>
      </c>
      <c r="K319" s="178"/>
      <c r="L319" s="183"/>
      <c r="M319" s="184"/>
      <c r="N319" s="185"/>
      <c r="O319" s="185"/>
      <c r="P319" s="186">
        <f>SUM(P320:P339)</f>
        <v>0</v>
      </c>
      <c r="Q319" s="185"/>
      <c r="R319" s="186">
        <f>SUM(R320:R339)</f>
        <v>0.12793599999999999</v>
      </c>
      <c r="S319" s="185"/>
      <c r="T319" s="187">
        <f>SUM(T320:T339)</f>
        <v>0</v>
      </c>
      <c r="AR319" s="188" t="s">
        <v>88</v>
      </c>
      <c r="AT319" s="189" t="s">
        <v>77</v>
      </c>
      <c r="AU319" s="189" t="s">
        <v>86</v>
      </c>
      <c r="AY319" s="188" t="s">
        <v>159</v>
      </c>
      <c r="BK319" s="190">
        <f>SUM(BK320:BK339)</f>
        <v>0</v>
      </c>
    </row>
    <row r="320" spans="1:65" s="2" customFormat="1" ht="16.5" customHeight="1">
      <c r="A320" s="35"/>
      <c r="B320" s="36"/>
      <c r="C320" s="193" t="s">
        <v>783</v>
      </c>
      <c r="D320" s="193" t="s">
        <v>162</v>
      </c>
      <c r="E320" s="194" t="s">
        <v>784</v>
      </c>
      <c r="F320" s="195" t="s">
        <v>785</v>
      </c>
      <c r="G320" s="196" t="s">
        <v>249</v>
      </c>
      <c r="H320" s="197">
        <v>19.649999999999999</v>
      </c>
      <c r="I320" s="198"/>
      <c r="J320" s="199">
        <f>ROUND(I320*H320,2)</f>
        <v>0</v>
      </c>
      <c r="K320" s="200"/>
      <c r="L320" s="40"/>
      <c r="M320" s="201" t="s">
        <v>1</v>
      </c>
      <c r="N320" s="202" t="s">
        <v>43</v>
      </c>
      <c r="O320" s="72"/>
      <c r="P320" s="203">
        <f>O320*H320</f>
        <v>0</v>
      </c>
      <c r="Q320" s="203">
        <v>0</v>
      </c>
      <c r="R320" s="203">
        <f>Q320*H320</f>
        <v>0</v>
      </c>
      <c r="S320" s="203">
        <v>0</v>
      </c>
      <c r="T320" s="204">
        <f>S320*H320</f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205" t="s">
        <v>238</v>
      </c>
      <c r="AT320" s="205" t="s">
        <v>162</v>
      </c>
      <c r="AU320" s="205" t="s">
        <v>88</v>
      </c>
      <c r="AY320" s="18" t="s">
        <v>159</v>
      </c>
      <c r="BE320" s="206">
        <f>IF(N320="základní",J320,0)</f>
        <v>0</v>
      </c>
      <c r="BF320" s="206">
        <f>IF(N320="snížená",J320,0)</f>
        <v>0</v>
      </c>
      <c r="BG320" s="206">
        <f>IF(N320="zákl. přenesená",J320,0)</f>
        <v>0</v>
      </c>
      <c r="BH320" s="206">
        <f>IF(N320="sníž. přenesená",J320,0)</f>
        <v>0</v>
      </c>
      <c r="BI320" s="206">
        <f>IF(N320="nulová",J320,0)</f>
        <v>0</v>
      </c>
      <c r="BJ320" s="18" t="s">
        <v>86</v>
      </c>
      <c r="BK320" s="206">
        <f>ROUND(I320*H320,2)</f>
        <v>0</v>
      </c>
      <c r="BL320" s="18" t="s">
        <v>238</v>
      </c>
      <c r="BM320" s="205" t="s">
        <v>786</v>
      </c>
    </row>
    <row r="321" spans="1:65" s="13" customFormat="1" ht="11.25">
      <c r="B321" s="207"/>
      <c r="C321" s="208"/>
      <c r="D321" s="209" t="s">
        <v>182</v>
      </c>
      <c r="E321" s="210" t="s">
        <v>1</v>
      </c>
      <c r="F321" s="211" t="s">
        <v>787</v>
      </c>
      <c r="G321" s="208"/>
      <c r="H321" s="212">
        <v>11.55</v>
      </c>
      <c r="I321" s="213"/>
      <c r="J321" s="208"/>
      <c r="K321" s="208"/>
      <c r="L321" s="214"/>
      <c r="M321" s="215"/>
      <c r="N321" s="216"/>
      <c r="O321" s="216"/>
      <c r="P321" s="216"/>
      <c r="Q321" s="216"/>
      <c r="R321" s="216"/>
      <c r="S321" s="216"/>
      <c r="T321" s="217"/>
      <c r="AT321" s="218" t="s">
        <v>182</v>
      </c>
      <c r="AU321" s="218" t="s">
        <v>88</v>
      </c>
      <c r="AV321" s="13" t="s">
        <v>88</v>
      </c>
      <c r="AW321" s="13" t="s">
        <v>34</v>
      </c>
      <c r="AX321" s="13" t="s">
        <v>78</v>
      </c>
      <c r="AY321" s="218" t="s">
        <v>159</v>
      </c>
    </row>
    <row r="322" spans="1:65" s="13" customFormat="1" ht="11.25">
      <c r="B322" s="207"/>
      <c r="C322" s="208"/>
      <c r="D322" s="209" t="s">
        <v>182</v>
      </c>
      <c r="E322" s="210" t="s">
        <v>1</v>
      </c>
      <c r="F322" s="211" t="s">
        <v>788</v>
      </c>
      <c r="G322" s="208"/>
      <c r="H322" s="212">
        <v>2.4</v>
      </c>
      <c r="I322" s="213"/>
      <c r="J322" s="208"/>
      <c r="K322" s="208"/>
      <c r="L322" s="214"/>
      <c r="M322" s="215"/>
      <c r="N322" s="216"/>
      <c r="O322" s="216"/>
      <c r="P322" s="216"/>
      <c r="Q322" s="216"/>
      <c r="R322" s="216"/>
      <c r="S322" s="216"/>
      <c r="T322" s="217"/>
      <c r="AT322" s="218" t="s">
        <v>182</v>
      </c>
      <c r="AU322" s="218" t="s">
        <v>88</v>
      </c>
      <c r="AV322" s="13" t="s">
        <v>88</v>
      </c>
      <c r="AW322" s="13" t="s">
        <v>34</v>
      </c>
      <c r="AX322" s="13" t="s">
        <v>78</v>
      </c>
      <c r="AY322" s="218" t="s">
        <v>159</v>
      </c>
    </row>
    <row r="323" spans="1:65" s="13" customFormat="1" ht="11.25">
      <c r="B323" s="207"/>
      <c r="C323" s="208"/>
      <c r="D323" s="209" t="s">
        <v>182</v>
      </c>
      <c r="E323" s="210" t="s">
        <v>1</v>
      </c>
      <c r="F323" s="211" t="s">
        <v>160</v>
      </c>
      <c r="G323" s="208"/>
      <c r="H323" s="212">
        <v>3</v>
      </c>
      <c r="I323" s="213"/>
      <c r="J323" s="208"/>
      <c r="K323" s="208"/>
      <c r="L323" s="214"/>
      <c r="M323" s="215"/>
      <c r="N323" s="216"/>
      <c r="O323" s="216"/>
      <c r="P323" s="216"/>
      <c r="Q323" s="216"/>
      <c r="R323" s="216"/>
      <c r="S323" s="216"/>
      <c r="T323" s="217"/>
      <c r="AT323" s="218" t="s">
        <v>182</v>
      </c>
      <c r="AU323" s="218" t="s">
        <v>88</v>
      </c>
      <c r="AV323" s="13" t="s">
        <v>88</v>
      </c>
      <c r="AW323" s="13" t="s">
        <v>34</v>
      </c>
      <c r="AX323" s="13" t="s">
        <v>78</v>
      </c>
      <c r="AY323" s="218" t="s">
        <v>159</v>
      </c>
    </row>
    <row r="324" spans="1:65" s="13" customFormat="1" ht="11.25">
      <c r="B324" s="207"/>
      <c r="C324" s="208"/>
      <c r="D324" s="209" t="s">
        <v>182</v>
      </c>
      <c r="E324" s="210" t="s">
        <v>1</v>
      </c>
      <c r="F324" s="211" t="s">
        <v>789</v>
      </c>
      <c r="G324" s="208"/>
      <c r="H324" s="212">
        <v>1.3</v>
      </c>
      <c r="I324" s="213"/>
      <c r="J324" s="208"/>
      <c r="K324" s="208"/>
      <c r="L324" s="214"/>
      <c r="M324" s="215"/>
      <c r="N324" s="216"/>
      <c r="O324" s="216"/>
      <c r="P324" s="216"/>
      <c r="Q324" s="216"/>
      <c r="R324" s="216"/>
      <c r="S324" s="216"/>
      <c r="T324" s="217"/>
      <c r="AT324" s="218" t="s">
        <v>182</v>
      </c>
      <c r="AU324" s="218" t="s">
        <v>88</v>
      </c>
      <c r="AV324" s="13" t="s">
        <v>88</v>
      </c>
      <c r="AW324" s="13" t="s">
        <v>34</v>
      </c>
      <c r="AX324" s="13" t="s">
        <v>78</v>
      </c>
      <c r="AY324" s="218" t="s">
        <v>159</v>
      </c>
    </row>
    <row r="325" spans="1:65" s="13" customFormat="1" ht="11.25">
      <c r="B325" s="207"/>
      <c r="C325" s="208"/>
      <c r="D325" s="209" t="s">
        <v>182</v>
      </c>
      <c r="E325" s="210" t="s">
        <v>1</v>
      </c>
      <c r="F325" s="211" t="s">
        <v>790</v>
      </c>
      <c r="G325" s="208"/>
      <c r="H325" s="212">
        <v>1.4</v>
      </c>
      <c r="I325" s="213"/>
      <c r="J325" s="208"/>
      <c r="K325" s="208"/>
      <c r="L325" s="214"/>
      <c r="M325" s="215"/>
      <c r="N325" s="216"/>
      <c r="O325" s="216"/>
      <c r="P325" s="216"/>
      <c r="Q325" s="216"/>
      <c r="R325" s="216"/>
      <c r="S325" s="216"/>
      <c r="T325" s="217"/>
      <c r="AT325" s="218" t="s">
        <v>182</v>
      </c>
      <c r="AU325" s="218" t="s">
        <v>88</v>
      </c>
      <c r="AV325" s="13" t="s">
        <v>88</v>
      </c>
      <c r="AW325" s="13" t="s">
        <v>34</v>
      </c>
      <c r="AX325" s="13" t="s">
        <v>78</v>
      </c>
      <c r="AY325" s="218" t="s">
        <v>159</v>
      </c>
    </row>
    <row r="326" spans="1:65" s="14" customFormat="1" ht="11.25">
      <c r="B326" s="219"/>
      <c r="C326" s="220"/>
      <c r="D326" s="209" t="s">
        <v>182</v>
      </c>
      <c r="E326" s="221" t="s">
        <v>1</v>
      </c>
      <c r="F326" s="222" t="s">
        <v>184</v>
      </c>
      <c r="G326" s="220"/>
      <c r="H326" s="223">
        <v>19.650000000000002</v>
      </c>
      <c r="I326" s="224"/>
      <c r="J326" s="220"/>
      <c r="K326" s="220"/>
      <c r="L326" s="225"/>
      <c r="M326" s="226"/>
      <c r="N326" s="227"/>
      <c r="O326" s="227"/>
      <c r="P326" s="227"/>
      <c r="Q326" s="227"/>
      <c r="R326" s="227"/>
      <c r="S326" s="227"/>
      <c r="T326" s="228"/>
      <c r="AT326" s="229" t="s">
        <v>182</v>
      </c>
      <c r="AU326" s="229" t="s">
        <v>88</v>
      </c>
      <c r="AV326" s="14" t="s">
        <v>166</v>
      </c>
      <c r="AW326" s="14" t="s">
        <v>34</v>
      </c>
      <c r="AX326" s="14" t="s">
        <v>86</v>
      </c>
      <c r="AY326" s="229" t="s">
        <v>159</v>
      </c>
    </row>
    <row r="327" spans="1:65" s="2" customFormat="1" ht="16.5" customHeight="1">
      <c r="A327" s="35"/>
      <c r="B327" s="36"/>
      <c r="C327" s="193" t="s">
        <v>791</v>
      </c>
      <c r="D327" s="193" t="s">
        <v>162</v>
      </c>
      <c r="E327" s="194" t="s">
        <v>792</v>
      </c>
      <c r="F327" s="195" t="s">
        <v>793</v>
      </c>
      <c r="G327" s="196" t="s">
        <v>249</v>
      </c>
      <c r="H327" s="197">
        <v>24</v>
      </c>
      <c r="I327" s="198"/>
      <c r="J327" s="199">
        <f>ROUND(I327*H327,2)</f>
        <v>0</v>
      </c>
      <c r="K327" s="200"/>
      <c r="L327" s="40"/>
      <c r="M327" s="201" t="s">
        <v>1</v>
      </c>
      <c r="N327" s="202" t="s">
        <v>43</v>
      </c>
      <c r="O327" s="72"/>
      <c r="P327" s="203">
        <f>O327*H327</f>
        <v>0</v>
      </c>
      <c r="Q327" s="203">
        <v>0</v>
      </c>
      <c r="R327" s="203">
        <f>Q327*H327</f>
        <v>0</v>
      </c>
      <c r="S327" s="203">
        <v>0</v>
      </c>
      <c r="T327" s="204">
        <f>S327*H327</f>
        <v>0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205" t="s">
        <v>238</v>
      </c>
      <c r="AT327" s="205" t="s">
        <v>162</v>
      </c>
      <c r="AU327" s="205" t="s">
        <v>88</v>
      </c>
      <c r="AY327" s="18" t="s">
        <v>159</v>
      </c>
      <c r="BE327" s="206">
        <f>IF(N327="základní",J327,0)</f>
        <v>0</v>
      </c>
      <c r="BF327" s="206">
        <f>IF(N327="snížená",J327,0)</f>
        <v>0</v>
      </c>
      <c r="BG327" s="206">
        <f>IF(N327="zákl. přenesená",J327,0)</f>
        <v>0</v>
      </c>
      <c r="BH327" s="206">
        <f>IF(N327="sníž. přenesená",J327,0)</f>
        <v>0</v>
      </c>
      <c r="BI327" s="206">
        <f>IF(N327="nulová",J327,0)</f>
        <v>0</v>
      </c>
      <c r="BJ327" s="18" t="s">
        <v>86</v>
      </c>
      <c r="BK327" s="206">
        <f>ROUND(I327*H327,2)</f>
        <v>0</v>
      </c>
      <c r="BL327" s="18" t="s">
        <v>238</v>
      </c>
      <c r="BM327" s="205" t="s">
        <v>794</v>
      </c>
    </row>
    <row r="328" spans="1:65" s="13" customFormat="1" ht="11.25">
      <c r="B328" s="207"/>
      <c r="C328" s="208"/>
      <c r="D328" s="209" t="s">
        <v>182</v>
      </c>
      <c r="E328" s="210" t="s">
        <v>1</v>
      </c>
      <c r="F328" s="211" t="s">
        <v>795</v>
      </c>
      <c r="G328" s="208"/>
      <c r="H328" s="212">
        <v>24</v>
      </c>
      <c r="I328" s="213"/>
      <c r="J328" s="208"/>
      <c r="K328" s="208"/>
      <c r="L328" s="214"/>
      <c r="M328" s="215"/>
      <c r="N328" s="216"/>
      <c r="O328" s="216"/>
      <c r="P328" s="216"/>
      <c r="Q328" s="216"/>
      <c r="R328" s="216"/>
      <c r="S328" s="216"/>
      <c r="T328" s="217"/>
      <c r="AT328" s="218" t="s">
        <v>182</v>
      </c>
      <c r="AU328" s="218" t="s">
        <v>88</v>
      </c>
      <c r="AV328" s="13" t="s">
        <v>88</v>
      </c>
      <c r="AW328" s="13" t="s">
        <v>34</v>
      </c>
      <c r="AX328" s="13" t="s">
        <v>78</v>
      </c>
      <c r="AY328" s="218" t="s">
        <v>159</v>
      </c>
    </row>
    <row r="329" spans="1:65" s="14" customFormat="1" ht="11.25">
      <c r="B329" s="219"/>
      <c r="C329" s="220"/>
      <c r="D329" s="209" t="s">
        <v>182</v>
      </c>
      <c r="E329" s="221" t="s">
        <v>1</v>
      </c>
      <c r="F329" s="222" t="s">
        <v>184</v>
      </c>
      <c r="G329" s="220"/>
      <c r="H329" s="223">
        <v>24</v>
      </c>
      <c r="I329" s="224"/>
      <c r="J329" s="220"/>
      <c r="K329" s="220"/>
      <c r="L329" s="225"/>
      <c r="M329" s="226"/>
      <c r="N329" s="227"/>
      <c r="O329" s="227"/>
      <c r="P329" s="227"/>
      <c r="Q329" s="227"/>
      <c r="R329" s="227"/>
      <c r="S329" s="227"/>
      <c r="T329" s="228"/>
      <c r="AT329" s="229" t="s">
        <v>182</v>
      </c>
      <c r="AU329" s="229" t="s">
        <v>88</v>
      </c>
      <c r="AV329" s="14" t="s">
        <v>166</v>
      </c>
      <c r="AW329" s="14" t="s">
        <v>34</v>
      </c>
      <c r="AX329" s="14" t="s">
        <v>86</v>
      </c>
      <c r="AY329" s="229" t="s">
        <v>159</v>
      </c>
    </row>
    <row r="330" spans="1:65" s="2" customFormat="1" ht="37.9" customHeight="1">
      <c r="A330" s="35"/>
      <c r="B330" s="36"/>
      <c r="C330" s="193" t="s">
        <v>796</v>
      </c>
      <c r="D330" s="193" t="s">
        <v>162</v>
      </c>
      <c r="E330" s="194" t="s">
        <v>797</v>
      </c>
      <c r="F330" s="195" t="s">
        <v>798</v>
      </c>
      <c r="G330" s="196" t="s">
        <v>249</v>
      </c>
      <c r="H330" s="197">
        <v>21.55</v>
      </c>
      <c r="I330" s="198"/>
      <c r="J330" s="199">
        <f>ROUND(I330*H330,2)</f>
        <v>0</v>
      </c>
      <c r="K330" s="200"/>
      <c r="L330" s="40"/>
      <c r="M330" s="201" t="s">
        <v>1</v>
      </c>
      <c r="N330" s="202" t="s">
        <v>43</v>
      </c>
      <c r="O330" s="72"/>
      <c r="P330" s="203">
        <f>O330*H330</f>
        <v>0</v>
      </c>
      <c r="Q330" s="203">
        <v>3.5200000000000001E-3</v>
      </c>
      <c r="R330" s="203">
        <f>Q330*H330</f>
        <v>7.5856000000000007E-2</v>
      </c>
      <c r="S330" s="203">
        <v>0</v>
      </c>
      <c r="T330" s="204">
        <f>S330*H330</f>
        <v>0</v>
      </c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R330" s="205" t="s">
        <v>238</v>
      </c>
      <c r="AT330" s="205" t="s">
        <v>162</v>
      </c>
      <c r="AU330" s="205" t="s">
        <v>88</v>
      </c>
      <c r="AY330" s="18" t="s">
        <v>159</v>
      </c>
      <c r="BE330" s="206">
        <f>IF(N330="základní",J330,0)</f>
        <v>0</v>
      </c>
      <c r="BF330" s="206">
        <f>IF(N330="snížená",J330,0)</f>
        <v>0</v>
      </c>
      <c r="BG330" s="206">
        <f>IF(N330="zákl. přenesená",J330,0)</f>
        <v>0</v>
      </c>
      <c r="BH330" s="206">
        <f>IF(N330="sníž. přenesená",J330,0)</f>
        <v>0</v>
      </c>
      <c r="BI330" s="206">
        <f>IF(N330="nulová",J330,0)</f>
        <v>0</v>
      </c>
      <c r="BJ330" s="18" t="s">
        <v>86</v>
      </c>
      <c r="BK330" s="206">
        <f>ROUND(I330*H330,2)</f>
        <v>0</v>
      </c>
      <c r="BL330" s="18" t="s">
        <v>238</v>
      </c>
      <c r="BM330" s="205" t="s">
        <v>799</v>
      </c>
    </row>
    <row r="331" spans="1:65" s="15" customFormat="1" ht="11.25">
      <c r="B331" s="246"/>
      <c r="C331" s="247"/>
      <c r="D331" s="209" t="s">
        <v>182</v>
      </c>
      <c r="E331" s="248" t="s">
        <v>1</v>
      </c>
      <c r="F331" s="249" t="s">
        <v>800</v>
      </c>
      <c r="G331" s="247"/>
      <c r="H331" s="248" t="s">
        <v>1</v>
      </c>
      <c r="I331" s="250"/>
      <c r="J331" s="247"/>
      <c r="K331" s="247"/>
      <c r="L331" s="251"/>
      <c r="M331" s="252"/>
      <c r="N331" s="253"/>
      <c r="O331" s="253"/>
      <c r="P331" s="253"/>
      <c r="Q331" s="253"/>
      <c r="R331" s="253"/>
      <c r="S331" s="253"/>
      <c r="T331" s="254"/>
      <c r="AT331" s="255" t="s">
        <v>182</v>
      </c>
      <c r="AU331" s="255" t="s">
        <v>88</v>
      </c>
      <c r="AV331" s="15" t="s">
        <v>86</v>
      </c>
      <c r="AW331" s="15" t="s">
        <v>34</v>
      </c>
      <c r="AX331" s="15" t="s">
        <v>78</v>
      </c>
      <c r="AY331" s="255" t="s">
        <v>159</v>
      </c>
    </row>
    <row r="332" spans="1:65" s="13" customFormat="1" ht="11.25">
      <c r="B332" s="207"/>
      <c r="C332" s="208"/>
      <c r="D332" s="209" t="s">
        <v>182</v>
      </c>
      <c r="E332" s="210" t="s">
        <v>1</v>
      </c>
      <c r="F332" s="211" t="s">
        <v>801</v>
      </c>
      <c r="G332" s="208"/>
      <c r="H332" s="212">
        <v>4.8</v>
      </c>
      <c r="I332" s="213"/>
      <c r="J332" s="208"/>
      <c r="K332" s="208"/>
      <c r="L332" s="214"/>
      <c r="M332" s="215"/>
      <c r="N332" s="216"/>
      <c r="O332" s="216"/>
      <c r="P332" s="216"/>
      <c r="Q332" s="216"/>
      <c r="R332" s="216"/>
      <c r="S332" s="216"/>
      <c r="T332" s="217"/>
      <c r="AT332" s="218" t="s">
        <v>182</v>
      </c>
      <c r="AU332" s="218" t="s">
        <v>88</v>
      </c>
      <c r="AV332" s="13" t="s">
        <v>88</v>
      </c>
      <c r="AW332" s="13" t="s">
        <v>34</v>
      </c>
      <c r="AX332" s="13" t="s">
        <v>78</v>
      </c>
      <c r="AY332" s="218" t="s">
        <v>159</v>
      </c>
    </row>
    <row r="333" spans="1:65" s="13" customFormat="1" ht="11.25">
      <c r="B333" s="207"/>
      <c r="C333" s="208"/>
      <c r="D333" s="209" t="s">
        <v>182</v>
      </c>
      <c r="E333" s="210" t="s">
        <v>1</v>
      </c>
      <c r="F333" s="211" t="s">
        <v>787</v>
      </c>
      <c r="G333" s="208"/>
      <c r="H333" s="212">
        <v>11.55</v>
      </c>
      <c r="I333" s="213"/>
      <c r="J333" s="208"/>
      <c r="K333" s="208"/>
      <c r="L333" s="214"/>
      <c r="M333" s="215"/>
      <c r="N333" s="216"/>
      <c r="O333" s="216"/>
      <c r="P333" s="216"/>
      <c r="Q333" s="216"/>
      <c r="R333" s="216"/>
      <c r="S333" s="216"/>
      <c r="T333" s="217"/>
      <c r="AT333" s="218" t="s">
        <v>182</v>
      </c>
      <c r="AU333" s="218" t="s">
        <v>88</v>
      </c>
      <c r="AV333" s="13" t="s">
        <v>88</v>
      </c>
      <c r="AW333" s="13" t="s">
        <v>34</v>
      </c>
      <c r="AX333" s="13" t="s">
        <v>78</v>
      </c>
      <c r="AY333" s="218" t="s">
        <v>159</v>
      </c>
    </row>
    <row r="334" spans="1:65" s="13" customFormat="1" ht="11.25">
      <c r="B334" s="207"/>
      <c r="C334" s="208"/>
      <c r="D334" s="209" t="s">
        <v>182</v>
      </c>
      <c r="E334" s="210" t="s">
        <v>1</v>
      </c>
      <c r="F334" s="211" t="s">
        <v>802</v>
      </c>
      <c r="G334" s="208"/>
      <c r="H334" s="212">
        <v>2.4</v>
      </c>
      <c r="I334" s="213"/>
      <c r="J334" s="208"/>
      <c r="K334" s="208"/>
      <c r="L334" s="214"/>
      <c r="M334" s="215"/>
      <c r="N334" s="216"/>
      <c r="O334" s="216"/>
      <c r="P334" s="216"/>
      <c r="Q334" s="216"/>
      <c r="R334" s="216"/>
      <c r="S334" s="216"/>
      <c r="T334" s="217"/>
      <c r="AT334" s="218" t="s">
        <v>182</v>
      </c>
      <c r="AU334" s="218" t="s">
        <v>88</v>
      </c>
      <c r="AV334" s="13" t="s">
        <v>88</v>
      </c>
      <c r="AW334" s="13" t="s">
        <v>34</v>
      </c>
      <c r="AX334" s="13" t="s">
        <v>78</v>
      </c>
      <c r="AY334" s="218" t="s">
        <v>159</v>
      </c>
    </row>
    <row r="335" spans="1:65" s="15" customFormat="1" ht="11.25">
      <c r="B335" s="246"/>
      <c r="C335" s="247"/>
      <c r="D335" s="209" t="s">
        <v>182</v>
      </c>
      <c r="E335" s="248" t="s">
        <v>1</v>
      </c>
      <c r="F335" s="249" t="s">
        <v>687</v>
      </c>
      <c r="G335" s="247"/>
      <c r="H335" s="248" t="s">
        <v>1</v>
      </c>
      <c r="I335" s="250"/>
      <c r="J335" s="247"/>
      <c r="K335" s="247"/>
      <c r="L335" s="251"/>
      <c r="M335" s="252"/>
      <c r="N335" s="253"/>
      <c r="O335" s="253"/>
      <c r="P335" s="253"/>
      <c r="Q335" s="253"/>
      <c r="R335" s="253"/>
      <c r="S335" s="253"/>
      <c r="T335" s="254"/>
      <c r="AT335" s="255" t="s">
        <v>182</v>
      </c>
      <c r="AU335" s="255" t="s">
        <v>88</v>
      </c>
      <c r="AV335" s="15" t="s">
        <v>86</v>
      </c>
      <c r="AW335" s="15" t="s">
        <v>34</v>
      </c>
      <c r="AX335" s="15" t="s">
        <v>78</v>
      </c>
      <c r="AY335" s="255" t="s">
        <v>159</v>
      </c>
    </row>
    <row r="336" spans="1:65" s="13" customFormat="1" ht="11.25">
      <c r="B336" s="207"/>
      <c r="C336" s="208"/>
      <c r="D336" s="209" t="s">
        <v>182</v>
      </c>
      <c r="E336" s="210" t="s">
        <v>1</v>
      </c>
      <c r="F336" s="211" t="s">
        <v>579</v>
      </c>
      <c r="G336" s="208"/>
      <c r="H336" s="212">
        <v>2.8</v>
      </c>
      <c r="I336" s="213"/>
      <c r="J336" s="208"/>
      <c r="K336" s="208"/>
      <c r="L336" s="214"/>
      <c r="M336" s="215"/>
      <c r="N336" s="216"/>
      <c r="O336" s="216"/>
      <c r="P336" s="216"/>
      <c r="Q336" s="216"/>
      <c r="R336" s="216"/>
      <c r="S336" s="216"/>
      <c r="T336" s="217"/>
      <c r="AT336" s="218" t="s">
        <v>182</v>
      </c>
      <c r="AU336" s="218" t="s">
        <v>88</v>
      </c>
      <c r="AV336" s="13" t="s">
        <v>88</v>
      </c>
      <c r="AW336" s="13" t="s">
        <v>34</v>
      </c>
      <c r="AX336" s="13" t="s">
        <v>78</v>
      </c>
      <c r="AY336" s="218" t="s">
        <v>159</v>
      </c>
    </row>
    <row r="337" spans="1:65" s="14" customFormat="1" ht="11.25">
      <c r="B337" s="219"/>
      <c r="C337" s="220"/>
      <c r="D337" s="209" t="s">
        <v>182</v>
      </c>
      <c r="E337" s="221" t="s">
        <v>1</v>
      </c>
      <c r="F337" s="222" t="s">
        <v>184</v>
      </c>
      <c r="G337" s="220"/>
      <c r="H337" s="223">
        <v>21.55</v>
      </c>
      <c r="I337" s="224"/>
      <c r="J337" s="220"/>
      <c r="K337" s="220"/>
      <c r="L337" s="225"/>
      <c r="M337" s="226"/>
      <c r="N337" s="227"/>
      <c r="O337" s="227"/>
      <c r="P337" s="227"/>
      <c r="Q337" s="227"/>
      <c r="R337" s="227"/>
      <c r="S337" s="227"/>
      <c r="T337" s="228"/>
      <c r="AT337" s="229" t="s">
        <v>182</v>
      </c>
      <c r="AU337" s="229" t="s">
        <v>88</v>
      </c>
      <c r="AV337" s="14" t="s">
        <v>166</v>
      </c>
      <c r="AW337" s="14" t="s">
        <v>34</v>
      </c>
      <c r="AX337" s="14" t="s">
        <v>86</v>
      </c>
      <c r="AY337" s="229" t="s">
        <v>159</v>
      </c>
    </row>
    <row r="338" spans="1:65" s="2" customFormat="1" ht="37.9" customHeight="1">
      <c r="A338" s="35"/>
      <c r="B338" s="36"/>
      <c r="C338" s="193" t="s">
        <v>803</v>
      </c>
      <c r="D338" s="193" t="s">
        <v>162</v>
      </c>
      <c r="E338" s="194" t="s">
        <v>804</v>
      </c>
      <c r="F338" s="195" t="s">
        <v>805</v>
      </c>
      <c r="G338" s="196" t="s">
        <v>249</v>
      </c>
      <c r="H338" s="197">
        <v>24</v>
      </c>
      <c r="I338" s="198"/>
      <c r="J338" s="199">
        <f>ROUND(I338*H338,2)</f>
        <v>0</v>
      </c>
      <c r="K338" s="200"/>
      <c r="L338" s="40"/>
      <c r="M338" s="201" t="s">
        <v>1</v>
      </c>
      <c r="N338" s="202" t="s">
        <v>43</v>
      </c>
      <c r="O338" s="72"/>
      <c r="P338" s="203">
        <f>O338*H338</f>
        <v>0</v>
      </c>
      <c r="Q338" s="203">
        <v>2.1700000000000001E-3</v>
      </c>
      <c r="R338" s="203">
        <f>Q338*H338</f>
        <v>5.2080000000000001E-2</v>
      </c>
      <c r="S338" s="203">
        <v>0</v>
      </c>
      <c r="T338" s="204">
        <f>S338*H338</f>
        <v>0</v>
      </c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R338" s="205" t="s">
        <v>238</v>
      </c>
      <c r="AT338" s="205" t="s">
        <v>162</v>
      </c>
      <c r="AU338" s="205" t="s">
        <v>88</v>
      </c>
      <c r="AY338" s="18" t="s">
        <v>159</v>
      </c>
      <c r="BE338" s="206">
        <f>IF(N338="základní",J338,0)</f>
        <v>0</v>
      </c>
      <c r="BF338" s="206">
        <f>IF(N338="snížená",J338,0)</f>
        <v>0</v>
      </c>
      <c r="BG338" s="206">
        <f>IF(N338="zákl. přenesená",J338,0)</f>
        <v>0</v>
      </c>
      <c r="BH338" s="206">
        <f>IF(N338="sníž. přenesená",J338,0)</f>
        <v>0</v>
      </c>
      <c r="BI338" s="206">
        <f>IF(N338="nulová",J338,0)</f>
        <v>0</v>
      </c>
      <c r="BJ338" s="18" t="s">
        <v>86</v>
      </c>
      <c r="BK338" s="206">
        <f>ROUND(I338*H338,2)</f>
        <v>0</v>
      </c>
      <c r="BL338" s="18" t="s">
        <v>238</v>
      </c>
      <c r="BM338" s="205" t="s">
        <v>806</v>
      </c>
    </row>
    <row r="339" spans="1:65" s="2" customFormat="1" ht="24.2" customHeight="1">
      <c r="A339" s="35"/>
      <c r="B339" s="36"/>
      <c r="C339" s="193" t="s">
        <v>807</v>
      </c>
      <c r="D339" s="193" t="s">
        <v>162</v>
      </c>
      <c r="E339" s="194" t="s">
        <v>446</v>
      </c>
      <c r="F339" s="195" t="s">
        <v>447</v>
      </c>
      <c r="G339" s="196" t="s">
        <v>330</v>
      </c>
      <c r="H339" s="245"/>
      <c r="I339" s="198"/>
      <c r="J339" s="199">
        <f>ROUND(I339*H339,2)</f>
        <v>0</v>
      </c>
      <c r="K339" s="200"/>
      <c r="L339" s="40"/>
      <c r="M339" s="201" t="s">
        <v>1</v>
      </c>
      <c r="N339" s="202" t="s">
        <v>43</v>
      </c>
      <c r="O339" s="72"/>
      <c r="P339" s="203">
        <f>O339*H339</f>
        <v>0</v>
      </c>
      <c r="Q339" s="203">
        <v>0</v>
      </c>
      <c r="R339" s="203">
        <f>Q339*H339</f>
        <v>0</v>
      </c>
      <c r="S339" s="203">
        <v>0</v>
      </c>
      <c r="T339" s="204">
        <f>S339*H339</f>
        <v>0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205" t="s">
        <v>238</v>
      </c>
      <c r="AT339" s="205" t="s">
        <v>162</v>
      </c>
      <c r="AU339" s="205" t="s">
        <v>88</v>
      </c>
      <c r="AY339" s="18" t="s">
        <v>159</v>
      </c>
      <c r="BE339" s="206">
        <f>IF(N339="základní",J339,0)</f>
        <v>0</v>
      </c>
      <c r="BF339" s="206">
        <f>IF(N339="snížená",J339,0)</f>
        <v>0</v>
      </c>
      <c r="BG339" s="206">
        <f>IF(N339="zákl. přenesená",J339,0)</f>
        <v>0</v>
      </c>
      <c r="BH339" s="206">
        <f>IF(N339="sníž. přenesená",J339,0)</f>
        <v>0</v>
      </c>
      <c r="BI339" s="206">
        <f>IF(N339="nulová",J339,0)</f>
        <v>0</v>
      </c>
      <c r="BJ339" s="18" t="s">
        <v>86</v>
      </c>
      <c r="BK339" s="206">
        <f>ROUND(I339*H339,2)</f>
        <v>0</v>
      </c>
      <c r="BL339" s="18" t="s">
        <v>238</v>
      </c>
      <c r="BM339" s="205" t="s">
        <v>808</v>
      </c>
    </row>
    <row r="340" spans="1:65" s="12" customFormat="1" ht="22.9" customHeight="1">
      <c r="B340" s="177"/>
      <c r="C340" s="178"/>
      <c r="D340" s="179" t="s">
        <v>77</v>
      </c>
      <c r="E340" s="191" t="s">
        <v>809</v>
      </c>
      <c r="F340" s="191" t="s">
        <v>810</v>
      </c>
      <c r="G340" s="178"/>
      <c r="H340" s="178"/>
      <c r="I340" s="181"/>
      <c r="J340" s="192">
        <f>BK340</f>
        <v>0</v>
      </c>
      <c r="K340" s="178"/>
      <c r="L340" s="183"/>
      <c r="M340" s="184"/>
      <c r="N340" s="185"/>
      <c r="O340" s="185"/>
      <c r="P340" s="186">
        <f>SUM(P341:P392)</f>
        <v>0</v>
      </c>
      <c r="Q340" s="185"/>
      <c r="R340" s="186">
        <f>SUM(R341:R392)</f>
        <v>0.89910240000000008</v>
      </c>
      <c r="S340" s="185"/>
      <c r="T340" s="187">
        <f>SUM(T341:T392)</f>
        <v>0</v>
      </c>
      <c r="AR340" s="188" t="s">
        <v>88</v>
      </c>
      <c r="AT340" s="189" t="s">
        <v>77</v>
      </c>
      <c r="AU340" s="189" t="s">
        <v>86</v>
      </c>
      <c r="AY340" s="188" t="s">
        <v>159</v>
      </c>
      <c r="BK340" s="190">
        <f>SUM(BK341:BK392)</f>
        <v>0</v>
      </c>
    </row>
    <row r="341" spans="1:65" s="2" customFormat="1" ht="24.2" customHeight="1">
      <c r="A341" s="35"/>
      <c r="B341" s="36"/>
      <c r="C341" s="193" t="s">
        <v>811</v>
      </c>
      <c r="D341" s="193" t="s">
        <v>162</v>
      </c>
      <c r="E341" s="194" t="s">
        <v>812</v>
      </c>
      <c r="F341" s="195" t="s">
        <v>813</v>
      </c>
      <c r="G341" s="196" t="s">
        <v>165</v>
      </c>
      <c r="H341" s="197">
        <v>7</v>
      </c>
      <c r="I341" s="198"/>
      <c r="J341" s="199">
        <f>ROUND(I341*H341,2)</f>
        <v>0</v>
      </c>
      <c r="K341" s="200"/>
      <c r="L341" s="40"/>
      <c r="M341" s="201" t="s">
        <v>1</v>
      </c>
      <c r="N341" s="202" t="s">
        <v>43</v>
      </c>
      <c r="O341" s="72"/>
      <c r="P341" s="203">
        <f>O341*H341</f>
        <v>0</v>
      </c>
      <c r="Q341" s="203">
        <v>2.7E-4</v>
      </c>
      <c r="R341" s="203">
        <f>Q341*H341</f>
        <v>1.89E-3</v>
      </c>
      <c r="S341" s="203">
        <v>0</v>
      </c>
      <c r="T341" s="204">
        <f>S341*H341</f>
        <v>0</v>
      </c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R341" s="205" t="s">
        <v>238</v>
      </c>
      <c r="AT341" s="205" t="s">
        <v>162</v>
      </c>
      <c r="AU341" s="205" t="s">
        <v>88</v>
      </c>
      <c r="AY341" s="18" t="s">
        <v>159</v>
      </c>
      <c r="BE341" s="206">
        <f>IF(N341="základní",J341,0)</f>
        <v>0</v>
      </c>
      <c r="BF341" s="206">
        <f>IF(N341="snížená",J341,0)</f>
        <v>0</v>
      </c>
      <c r="BG341" s="206">
        <f>IF(N341="zákl. přenesená",J341,0)</f>
        <v>0</v>
      </c>
      <c r="BH341" s="206">
        <f>IF(N341="sníž. přenesená",J341,0)</f>
        <v>0</v>
      </c>
      <c r="BI341" s="206">
        <f>IF(N341="nulová",J341,0)</f>
        <v>0</v>
      </c>
      <c r="BJ341" s="18" t="s">
        <v>86</v>
      </c>
      <c r="BK341" s="206">
        <f>ROUND(I341*H341,2)</f>
        <v>0</v>
      </c>
      <c r="BL341" s="18" t="s">
        <v>238</v>
      </c>
      <c r="BM341" s="205" t="s">
        <v>814</v>
      </c>
    </row>
    <row r="342" spans="1:65" s="13" customFormat="1" ht="11.25">
      <c r="B342" s="207"/>
      <c r="C342" s="208"/>
      <c r="D342" s="209" t="s">
        <v>182</v>
      </c>
      <c r="E342" s="210" t="s">
        <v>1</v>
      </c>
      <c r="F342" s="211" t="s">
        <v>815</v>
      </c>
      <c r="G342" s="208"/>
      <c r="H342" s="212">
        <v>7</v>
      </c>
      <c r="I342" s="213"/>
      <c r="J342" s="208"/>
      <c r="K342" s="208"/>
      <c r="L342" s="214"/>
      <c r="M342" s="215"/>
      <c r="N342" s="216"/>
      <c r="O342" s="216"/>
      <c r="P342" s="216"/>
      <c r="Q342" s="216"/>
      <c r="R342" s="216"/>
      <c r="S342" s="216"/>
      <c r="T342" s="217"/>
      <c r="AT342" s="218" t="s">
        <v>182</v>
      </c>
      <c r="AU342" s="218" t="s">
        <v>88</v>
      </c>
      <c r="AV342" s="13" t="s">
        <v>88</v>
      </c>
      <c r="AW342" s="13" t="s">
        <v>34</v>
      </c>
      <c r="AX342" s="13" t="s">
        <v>86</v>
      </c>
      <c r="AY342" s="218" t="s">
        <v>159</v>
      </c>
    </row>
    <row r="343" spans="1:65" s="2" customFormat="1" ht="24.2" customHeight="1">
      <c r="A343" s="35"/>
      <c r="B343" s="36"/>
      <c r="C343" s="234" t="s">
        <v>816</v>
      </c>
      <c r="D343" s="234" t="s">
        <v>240</v>
      </c>
      <c r="E343" s="235" t="s">
        <v>817</v>
      </c>
      <c r="F343" s="236" t="s">
        <v>818</v>
      </c>
      <c r="G343" s="237" t="s">
        <v>269</v>
      </c>
      <c r="H343" s="238">
        <v>1.96</v>
      </c>
      <c r="I343" s="239"/>
      <c r="J343" s="240">
        <f>ROUND(I343*H343,2)</f>
        <v>0</v>
      </c>
      <c r="K343" s="241"/>
      <c r="L343" s="242"/>
      <c r="M343" s="243" t="s">
        <v>1</v>
      </c>
      <c r="N343" s="244" t="s">
        <v>43</v>
      </c>
      <c r="O343" s="72"/>
      <c r="P343" s="203">
        <f>O343*H343</f>
        <v>0</v>
      </c>
      <c r="Q343" s="203">
        <v>4.0280000000000003E-2</v>
      </c>
      <c r="R343" s="203">
        <f>Q343*H343</f>
        <v>7.89488E-2</v>
      </c>
      <c r="S343" s="203">
        <v>0</v>
      </c>
      <c r="T343" s="204">
        <f>S343*H343</f>
        <v>0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205" t="s">
        <v>243</v>
      </c>
      <c r="AT343" s="205" t="s">
        <v>240</v>
      </c>
      <c r="AU343" s="205" t="s">
        <v>88</v>
      </c>
      <c r="AY343" s="18" t="s">
        <v>159</v>
      </c>
      <c r="BE343" s="206">
        <f>IF(N343="základní",J343,0)</f>
        <v>0</v>
      </c>
      <c r="BF343" s="206">
        <f>IF(N343="snížená",J343,0)</f>
        <v>0</v>
      </c>
      <c r="BG343" s="206">
        <f>IF(N343="zákl. přenesená",J343,0)</f>
        <v>0</v>
      </c>
      <c r="BH343" s="206">
        <f>IF(N343="sníž. přenesená",J343,0)</f>
        <v>0</v>
      </c>
      <c r="BI343" s="206">
        <f>IF(N343="nulová",J343,0)</f>
        <v>0</v>
      </c>
      <c r="BJ343" s="18" t="s">
        <v>86</v>
      </c>
      <c r="BK343" s="206">
        <f>ROUND(I343*H343,2)</f>
        <v>0</v>
      </c>
      <c r="BL343" s="18" t="s">
        <v>238</v>
      </c>
      <c r="BM343" s="205" t="s">
        <v>819</v>
      </c>
    </row>
    <row r="344" spans="1:65" s="15" customFormat="1" ht="11.25">
      <c r="B344" s="246"/>
      <c r="C344" s="247"/>
      <c r="D344" s="209" t="s">
        <v>182</v>
      </c>
      <c r="E344" s="248" t="s">
        <v>1</v>
      </c>
      <c r="F344" s="249" t="s">
        <v>820</v>
      </c>
      <c r="G344" s="247"/>
      <c r="H344" s="248" t="s">
        <v>1</v>
      </c>
      <c r="I344" s="250"/>
      <c r="J344" s="247"/>
      <c r="K344" s="247"/>
      <c r="L344" s="251"/>
      <c r="M344" s="252"/>
      <c r="N344" s="253"/>
      <c r="O344" s="253"/>
      <c r="P344" s="253"/>
      <c r="Q344" s="253"/>
      <c r="R344" s="253"/>
      <c r="S344" s="253"/>
      <c r="T344" s="254"/>
      <c r="AT344" s="255" t="s">
        <v>182</v>
      </c>
      <c r="AU344" s="255" t="s">
        <v>88</v>
      </c>
      <c r="AV344" s="15" t="s">
        <v>86</v>
      </c>
      <c r="AW344" s="15" t="s">
        <v>34</v>
      </c>
      <c r="AX344" s="15" t="s">
        <v>78</v>
      </c>
      <c r="AY344" s="255" t="s">
        <v>159</v>
      </c>
    </row>
    <row r="345" spans="1:65" s="13" customFormat="1" ht="11.25">
      <c r="B345" s="207"/>
      <c r="C345" s="208"/>
      <c r="D345" s="209" t="s">
        <v>182</v>
      </c>
      <c r="E345" s="210" t="s">
        <v>1</v>
      </c>
      <c r="F345" s="211" t="s">
        <v>821</v>
      </c>
      <c r="G345" s="208"/>
      <c r="H345" s="212">
        <v>1.96</v>
      </c>
      <c r="I345" s="213"/>
      <c r="J345" s="208"/>
      <c r="K345" s="208"/>
      <c r="L345" s="214"/>
      <c r="M345" s="215"/>
      <c r="N345" s="216"/>
      <c r="O345" s="216"/>
      <c r="P345" s="216"/>
      <c r="Q345" s="216"/>
      <c r="R345" s="216"/>
      <c r="S345" s="216"/>
      <c r="T345" s="217"/>
      <c r="AT345" s="218" t="s">
        <v>182</v>
      </c>
      <c r="AU345" s="218" t="s">
        <v>88</v>
      </c>
      <c r="AV345" s="13" t="s">
        <v>88</v>
      </c>
      <c r="AW345" s="13" t="s">
        <v>34</v>
      </c>
      <c r="AX345" s="13" t="s">
        <v>86</v>
      </c>
      <c r="AY345" s="218" t="s">
        <v>159</v>
      </c>
    </row>
    <row r="346" spans="1:65" s="2" customFormat="1" ht="37.9" customHeight="1">
      <c r="A346" s="35"/>
      <c r="B346" s="36"/>
      <c r="C346" s="193" t="s">
        <v>822</v>
      </c>
      <c r="D346" s="193" t="s">
        <v>162</v>
      </c>
      <c r="E346" s="194" t="s">
        <v>823</v>
      </c>
      <c r="F346" s="195" t="s">
        <v>824</v>
      </c>
      <c r="G346" s="196" t="s">
        <v>165</v>
      </c>
      <c r="H346" s="197">
        <v>1</v>
      </c>
      <c r="I346" s="198"/>
      <c r="J346" s="199">
        <f>ROUND(I346*H346,2)</f>
        <v>0</v>
      </c>
      <c r="K346" s="200"/>
      <c r="L346" s="40"/>
      <c r="M346" s="201" t="s">
        <v>1</v>
      </c>
      <c r="N346" s="202" t="s">
        <v>43</v>
      </c>
      <c r="O346" s="72"/>
      <c r="P346" s="203">
        <f>O346*H346</f>
        <v>0</v>
      </c>
      <c r="Q346" s="203">
        <v>9.2000000000000003E-4</v>
      </c>
      <c r="R346" s="203">
        <f>Q346*H346</f>
        <v>9.2000000000000003E-4</v>
      </c>
      <c r="S346" s="203">
        <v>0</v>
      </c>
      <c r="T346" s="204">
        <f>S346*H346</f>
        <v>0</v>
      </c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R346" s="205" t="s">
        <v>238</v>
      </c>
      <c r="AT346" s="205" t="s">
        <v>162</v>
      </c>
      <c r="AU346" s="205" t="s">
        <v>88</v>
      </c>
      <c r="AY346" s="18" t="s">
        <v>159</v>
      </c>
      <c r="BE346" s="206">
        <f>IF(N346="základní",J346,0)</f>
        <v>0</v>
      </c>
      <c r="BF346" s="206">
        <f>IF(N346="snížená",J346,0)</f>
        <v>0</v>
      </c>
      <c r="BG346" s="206">
        <f>IF(N346="zákl. přenesená",J346,0)</f>
        <v>0</v>
      </c>
      <c r="BH346" s="206">
        <f>IF(N346="sníž. přenesená",J346,0)</f>
        <v>0</v>
      </c>
      <c r="BI346" s="206">
        <f>IF(N346="nulová",J346,0)</f>
        <v>0</v>
      </c>
      <c r="BJ346" s="18" t="s">
        <v>86</v>
      </c>
      <c r="BK346" s="206">
        <f>ROUND(I346*H346,2)</f>
        <v>0</v>
      </c>
      <c r="BL346" s="18" t="s">
        <v>238</v>
      </c>
      <c r="BM346" s="205" t="s">
        <v>825</v>
      </c>
    </row>
    <row r="347" spans="1:65" s="13" customFormat="1" ht="11.25">
      <c r="B347" s="207"/>
      <c r="C347" s="208"/>
      <c r="D347" s="209" t="s">
        <v>182</v>
      </c>
      <c r="E347" s="210" t="s">
        <v>1</v>
      </c>
      <c r="F347" s="211" t="s">
        <v>86</v>
      </c>
      <c r="G347" s="208"/>
      <c r="H347" s="212">
        <v>1</v>
      </c>
      <c r="I347" s="213"/>
      <c r="J347" s="208"/>
      <c r="K347" s="208"/>
      <c r="L347" s="214"/>
      <c r="M347" s="215"/>
      <c r="N347" s="216"/>
      <c r="O347" s="216"/>
      <c r="P347" s="216"/>
      <c r="Q347" s="216"/>
      <c r="R347" s="216"/>
      <c r="S347" s="216"/>
      <c r="T347" s="217"/>
      <c r="AT347" s="218" t="s">
        <v>182</v>
      </c>
      <c r="AU347" s="218" t="s">
        <v>88</v>
      </c>
      <c r="AV347" s="13" t="s">
        <v>88</v>
      </c>
      <c r="AW347" s="13" t="s">
        <v>34</v>
      </c>
      <c r="AX347" s="13" t="s">
        <v>86</v>
      </c>
      <c r="AY347" s="218" t="s">
        <v>159</v>
      </c>
    </row>
    <row r="348" spans="1:65" s="2" customFormat="1" ht="49.15" customHeight="1">
      <c r="A348" s="35"/>
      <c r="B348" s="36"/>
      <c r="C348" s="234" t="s">
        <v>826</v>
      </c>
      <c r="D348" s="234" t="s">
        <v>240</v>
      </c>
      <c r="E348" s="235" t="s">
        <v>827</v>
      </c>
      <c r="F348" s="236" t="s">
        <v>828</v>
      </c>
      <c r="G348" s="237" t="s">
        <v>165</v>
      </c>
      <c r="H348" s="238">
        <v>1</v>
      </c>
      <c r="I348" s="239"/>
      <c r="J348" s="240">
        <f>ROUND(I348*H348,2)</f>
        <v>0</v>
      </c>
      <c r="K348" s="241"/>
      <c r="L348" s="242"/>
      <c r="M348" s="243" t="s">
        <v>1</v>
      </c>
      <c r="N348" s="244" t="s">
        <v>43</v>
      </c>
      <c r="O348" s="72"/>
      <c r="P348" s="203">
        <f>O348*H348</f>
        <v>0</v>
      </c>
      <c r="Q348" s="203">
        <v>6.8000000000000005E-2</v>
      </c>
      <c r="R348" s="203">
        <f>Q348*H348</f>
        <v>6.8000000000000005E-2</v>
      </c>
      <c r="S348" s="203">
        <v>0</v>
      </c>
      <c r="T348" s="204">
        <f>S348*H348</f>
        <v>0</v>
      </c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R348" s="205" t="s">
        <v>243</v>
      </c>
      <c r="AT348" s="205" t="s">
        <v>240</v>
      </c>
      <c r="AU348" s="205" t="s">
        <v>88</v>
      </c>
      <c r="AY348" s="18" t="s">
        <v>159</v>
      </c>
      <c r="BE348" s="206">
        <f>IF(N348="základní",J348,0)</f>
        <v>0</v>
      </c>
      <c r="BF348" s="206">
        <f>IF(N348="snížená",J348,0)</f>
        <v>0</v>
      </c>
      <c r="BG348" s="206">
        <f>IF(N348="zákl. přenesená",J348,0)</f>
        <v>0</v>
      </c>
      <c r="BH348" s="206">
        <f>IF(N348="sníž. přenesená",J348,0)</f>
        <v>0</v>
      </c>
      <c r="BI348" s="206">
        <f>IF(N348="nulová",J348,0)</f>
        <v>0</v>
      </c>
      <c r="BJ348" s="18" t="s">
        <v>86</v>
      </c>
      <c r="BK348" s="206">
        <f>ROUND(I348*H348,2)</f>
        <v>0</v>
      </c>
      <c r="BL348" s="18" t="s">
        <v>238</v>
      </c>
      <c r="BM348" s="205" t="s">
        <v>829</v>
      </c>
    </row>
    <row r="349" spans="1:65" s="2" customFormat="1" ht="68.25">
      <c r="A349" s="35"/>
      <c r="B349" s="36"/>
      <c r="C349" s="37"/>
      <c r="D349" s="209" t="s">
        <v>204</v>
      </c>
      <c r="E349" s="37"/>
      <c r="F349" s="230" t="s">
        <v>830</v>
      </c>
      <c r="G349" s="37"/>
      <c r="H349" s="37"/>
      <c r="I349" s="231"/>
      <c r="J349" s="37"/>
      <c r="K349" s="37"/>
      <c r="L349" s="40"/>
      <c r="M349" s="232"/>
      <c r="N349" s="233"/>
      <c r="O349" s="72"/>
      <c r="P349" s="72"/>
      <c r="Q349" s="72"/>
      <c r="R349" s="72"/>
      <c r="S349" s="72"/>
      <c r="T349" s="73"/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T349" s="18" t="s">
        <v>204</v>
      </c>
      <c r="AU349" s="18" t="s">
        <v>88</v>
      </c>
    </row>
    <row r="350" spans="1:65" s="2" customFormat="1" ht="37.9" customHeight="1">
      <c r="A350" s="35"/>
      <c r="B350" s="36"/>
      <c r="C350" s="193" t="s">
        <v>831</v>
      </c>
      <c r="D350" s="193" t="s">
        <v>162</v>
      </c>
      <c r="E350" s="194" t="s">
        <v>832</v>
      </c>
      <c r="F350" s="195" t="s">
        <v>833</v>
      </c>
      <c r="G350" s="196" t="s">
        <v>165</v>
      </c>
      <c r="H350" s="197">
        <v>2</v>
      </c>
      <c r="I350" s="198"/>
      <c r="J350" s="199">
        <f>ROUND(I350*H350,2)</f>
        <v>0</v>
      </c>
      <c r="K350" s="200"/>
      <c r="L350" s="40"/>
      <c r="M350" s="201" t="s">
        <v>1</v>
      </c>
      <c r="N350" s="202" t="s">
        <v>43</v>
      </c>
      <c r="O350" s="72"/>
      <c r="P350" s="203">
        <f>O350*H350</f>
        <v>0</v>
      </c>
      <c r="Q350" s="203">
        <v>9.3000000000000005E-4</v>
      </c>
      <c r="R350" s="203">
        <f>Q350*H350</f>
        <v>1.8600000000000001E-3</v>
      </c>
      <c r="S350" s="203">
        <v>0</v>
      </c>
      <c r="T350" s="204">
        <f>S350*H350</f>
        <v>0</v>
      </c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R350" s="205" t="s">
        <v>238</v>
      </c>
      <c r="AT350" s="205" t="s">
        <v>162</v>
      </c>
      <c r="AU350" s="205" t="s">
        <v>88</v>
      </c>
      <c r="AY350" s="18" t="s">
        <v>159</v>
      </c>
      <c r="BE350" s="206">
        <f>IF(N350="základní",J350,0)</f>
        <v>0</v>
      </c>
      <c r="BF350" s="206">
        <f>IF(N350="snížená",J350,0)</f>
        <v>0</v>
      </c>
      <c r="BG350" s="206">
        <f>IF(N350="zákl. přenesená",J350,0)</f>
        <v>0</v>
      </c>
      <c r="BH350" s="206">
        <f>IF(N350="sníž. přenesená",J350,0)</f>
        <v>0</v>
      </c>
      <c r="BI350" s="206">
        <f>IF(N350="nulová",J350,0)</f>
        <v>0</v>
      </c>
      <c r="BJ350" s="18" t="s">
        <v>86</v>
      </c>
      <c r="BK350" s="206">
        <f>ROUND(I350*H350,2)</f>
        <v>0</v>
      </c>
      <c r="BL350" s="18" t="s">
        <v>238</v>
      </c>
      <c r="BM350" s="205" t="s">
        <v>834</v>
      </c>
    </row>
    <row r="351" spans="1:65" s="2" customFormat="1" ht="62.65" customHeight="1">
      <c r="A351" s="35"/>
      <c r="B351" s="36"/>
      <c r="C351" s="234" t="s">
        <v>835</v>
      </c>
      <c r="D351" s="234" t="s">
        <v>240</v>
      </c>
      <c r="E351" s="235" t="s">
        <v>836</v>
      </c>
      <c r="F351" s="236" t="s">
        <v>837</v>
      </c>
      <c r="G351" s="237" t="s">
        <v>165</v>
      </c>
      <c r="H351" s="238">
        <v>2</v>
      </c>
      <c r="I351" s="239"/>
      <c r="J351" s="240">
        <f>ROUND(I351*H351,2)</f>
        <v>0</v>
      </c>
      <c r="K351" s="241"/>
      <c r="L351" s="242"/>
      <c r="M351" s="243" t="s">
        <v>1</v>
      </c>
      <c r="N351" s="244" t="s">
        <v>43</v>
      </c>
      <c r="O351" s="72"/>
      <c r="P351" s="203">
        <f>O351*H351</f>
        <v>0</v>
      </c>
      <c r="Q351" s="203">
        <v>6.8000000000000005E-2</v>
      </c>
      <c r="R351" s="203">
        <f>Q351*H351</f>
        <v>0.13600000000000001</v>
      </c>
      <c r="S351" s="203">
        <v>0</v>
      </c>
      <c r="T351" s="204">
        <f>S351*H351</f>
        <v>0</v>
      </c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R351" s="205" t="s">
        <v>243</v>
      </c>
      <c r="AT351" s="205" t="s">
        <v>240</v>
      </c>
      <c r="AU351" s="205" t="s">
        <v>88</v>
      </c>
      <c r="AY351" s="18" t="s">
        <v>159</v>
      </c>
      <c r="BE351" s="206">
        <f>IF(N351="základní",J351,0)</f>
        <v>0</v>
      </c>
      <c r="BF351" s="206">
        <f>IF(N351="snížená",J351,0)</f>
        <v>0</v>
      </c>
      <c r="BG351" s="206">
        <f>IF(N351="zákl. přenesená",J351,0)</f>
        <v>0</v>
      </c>
      <c r="BH351" s="206">
        <f>IF(N351="sníž. přenesená",J351,0)</f>
        <v>0</v>
      </c>
      <c r="BI351" s="206">
        <f>IF(N351="nulová",J351,0)</f>
        <v>0</v>
      </c>
      <c r="BJ351" s="18" t="s">
        <v>86</v>
      </c>
      <c r="BK351" s="206">
        <f>ROUND(I351*H351,2)</f>
        <v>0</v>
      </c>
      <c r="BL351" s="18" t="s">
        <v>238</v>
      </c>
      <c r="BM351" s="205" t="s">
        <v>838</v>
      </c>
    </row>
    <row r="352" spans="1:65" s="2" customFormat="1" ht="78">
      <c r="A352" s="35"/>
      <c r="B352" s="36"/>
      <c r="C352" s="37"/>
      <c r="D352" s="209" t="s">
        <v>204</v>
      </c>
      <c r="E352" s="37"/>
      <c r="F352" s="230" t="s">
        <v>839</v>
      </c>
      <c r="G352" s="37"/>
      <c r="H352" s="37"/>
      <c r="I352" s="231"/>
      <c r="J352" s="37"/>
      <c r="K352" s="37"/>
      <c r="L352" s="40"/>
      <c r="M352" s="232"/>
      <c r="N352" s="233"/>
      <c r="O352" s="72"/>
      <c r="P352" s="72"/>
      <c r="Q352" s="72"/>
      <c r="R352" s="72"/>
      <c r="S352" s="72"/>
      <c r="T352" s="73"/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T352" s="18" t="s">
        <v>204</v>
      </c>
      <c r="AU352" s="18" t="s">
        <v>88</v>
      </c>
    </row>
    <row r="353" spans="1:65" s="2" customFormat="1" ht="24.2" customHeight="1">
      <c r="A353" s="35"/>
      <c r="B353" s="36"/>
      <c r="C353" s="193" t="s">
        <v>840</v>
      </c>
      <c r="D353" s="193" t="s">
        <v>162</v>
      </c>
      <c r="E353" s="194" t="s">
        <v>841</v>
      </c>
      <c r="F353" s="195" t="s">
        <v>842</v>
      </c>
      <c r="G353" s="196" t="s">
        <v>165</v>
      </c>
      <c r="H353" s="197">
        <v>4</v>
      </c>
      <c r="I353" s="198"/>
      <c r="J353" s="199">
        <f>ROUND(I353*H353,2)</f>
        <v>0</v>
      </c>
      <c r="K353" s="200"/>
      <c r="L353" s="40"/>
      <c r="M353" s="201" t="s">
        <v>1</v>
      </c>
      <c r="N353" s="202" t="s">
        <v>43</v>
      </c>
      <c r="O353" s="72"/>
      <c r="P353" s="203">
        <f>O353*H353</f>
        <v>0</v>
      </c>
      <c r="Q353" s="203">
        <v>2.7E-4</v>
      </c>
      <c r="R353" s="203">
        <f>Q353*H353</f>
        <v>1.08E-3</v>
      </c>
      <c r="S353" s="203">
        <v>0</v>
      </c>
      <c r="T353" s="204">
        <f>S353*H353</f>
        <v>0</v>
      </c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R353" s="205" t="s">
        <v>238</v>
      </c>
      <c r="AT353" s="205" t="s">
        <v>162</v>
      </c>
      <c r="AU353" s="205" t="s">
        <v>88</v>
      </c>
      <c r="AY353" s="18" t="s">
        <v>159</v>
      </c>
      <c r="BE353" s="206">
        <f>IF(N353="základní",J353,0)</f>
        <v>0</v>
      </c>
      <c r="BF353" s="206">
        <f>IF(N353="snížená",J353,0)</f>
        <v>0</v>
      </c>
      <c r="BG353" s="206">
        <f>IF(N353="zákl. přenesená",J353,0)</f>
        <v>0</v>
      </c>
      <c r="BH353" s="206">
        <f>IF(N353="sníž. přenesená",J353,0)</f>
        <v>0</v>
      </c>
      <c r="BI353" s="206">
        <f>IF(N353="nulová",J353,0)</f>
        <v>0</v>
      </c>
      <c r="BJ353" s="18" t="s">
        <v>86</v>
      </c>
      <c r="BK353" s="206">
        <f>ROUND(I353*H353,2)</f>
        <v>0</v>
      </c>
      <c r="BL353" s="18" t="s">
        <v>238</v>
      </c>
      <c r="BM353" s="205" t="s">
        <v>843</v>
      </c>
    </row>
    <row r="354" spans="1:65" s="13" customFormat="1" ht="11.25">
      <c r="B354" s="207"/>
      <c r="C354" s="208"/>
      <c r="D354" s="209" t="s">
        <v>182</v>
      </c>
      <c r="E354" s="210" t="s">
        <v>1</v>
      </c>
      <c r="F354" s="211" t="s">
        <v>844</v>
      </c>
      <c r="G354" s="208"/>
      <c r="H354" s="212">
        <v>1</v>
      </c>
      <c r="I354" s="213"/>
      <c r="J354" s="208"/>
      <c r="K354" s="208"/>
      <c r="L354" s="214"/>
      <c r="M354" s="215"/>
      <c r="N354" s="216"/>
      <c r="O354" s="216"/>
      <c r="P354" s="216"/>
      <c r="Q354" s="216"/>
      <c r="R354" s="216"/>
      <c r="S354" s="216"/>
      <c r="T354" s="217"/>
      <c r="AT354" s="218" t="s">
        <v>182</v>
      </c>
      <c r="AU354" s="218" t="s">
        <v>88</v>
      </c>
      <c r="AV354" s="13" t="s">
        <v>88</v>
      </c>
      <c r="AW354" s="13" t="s">
        <v>34</v>
      </c>
      <c r="AX354" s="13" t="s">
        <v>78</v>
      </c>
      <c r="AY354" s="218" t="s">
        <v>159</v>
      </c>
    </row>
    <row r="355" spans="1:65" s="13" customFormat="1" ht="11.25">
      <c r="B355" s="207"/>
      <c r="C355" s="208"/>
      <c r="D355" s="209" t="s">
        <v>182</v>
      </c>
      <c r="E355" s="210" t="s">
        <v>1</v>
      </c>
      <c r="F355" s="211" t="s">
        <v>845</v>
      </c>
      <c r="G355" s="208"/>
      <c r="H355" s="212">
        <v>1</v>
      </c>
      <c r="I355" s="213"/>
      <c r="J355" s="208"/>
      <c r="K355" s="208"/>
      <c r="L355" s="214"/>
      <c r="M355" s="215"/>
      <c r="N355" s="216"/>
      <c r="O355" s="216"/>
      <c r="P355" s="216"/>
      <c r="Q355" s="216"/>
      <c r="R355" s="216"/>
      <c r="S355" s="216"/>
      <c r="T355" s="217"/>
      <c r="AT355" s="218" t="s">
        <v>182</v>
      </c>
      <c r="AU355" s="218" t="s">
        <v>88</v>
      </c>
      <c r="AV355" s="13" t="s">
        <v>88</v>
      </c>
      <c r="AW355" s="13" t="s">
        <v>34</v>
      </c>
      <c r="AX355" s="13" t="s">
        <v>78</v>
      </c>
      <c r="AY355" s="218" t="s">
        <v>159</v>
      </c>
    </row>
    <row r="356" spans="1:65" s="13" customFormat="1" ht="11.25">
      <c r="B356" s="207"/>
      <c r="C356" s="208"/>
      <c r="D356" s="209" t="s">
        <v>182</v>
      </c>
      <c r="E356" s="210" t="s">
        <v>1</v>
      </c>
      <c r="F356" s="211" t="s">
        <v>846</v>
      </c>
      <c r="G356" s="208"/>
      <c r="H356" s="212">
        <v>1</v>
      </c>
      <c r="I356" s="213"/>
      <c r="J356" s="208"/>
      <c r="K356" s="208"/>
      <c r="L356" s="214"/>
      <c r="M356" s="215"/>
      <c r="N356" s="216"/>
      <c r="O356" s="216"/>
      <c r="P356" s="216"/>
      <c r="Q356" s="216"/>
      <c r="R356" s="216"/>
      <c r="S356" s="216"/>
      <c r="T356" s="217"/>
      <c r="AT356" s="218" t="s">
        <v>182</v>
      </c>
      <c r="AU356" s="218" t="s">
        <v>88</v>
      </c>
      <c r="AV356" s="13" t="s">
        <v>88</v>
      </c>
      <c r="AW356" s="13" t="s">
        <v>34</v>
      </c>
      <c r="AX356" s="13" t="s">
        <v>78</v>
      </c>
      <c r="AY356" s="218" t="s">
        <v>159</v>
      </c>
    </row>
    <row r="357" spans="1:65" s="13" customFormat="1" ht="11.25">
      <c r="B357" s="207"/>
      <c r="C357" s="208"/>
      <c r="D357" s="209" t="s">
        <v>182</v>
      </c>
      <c r="E357" s="210" t="s">
        <v>1</v>
      </c>
      <c r="F357" s="211" t="s">
        <v>847</v>
      </c>
      <c r="G357" s="208"/>
      <c r="H357" s="212">
        <v>1</v>
      </c>
      <c r="I357" s="213"/>
      <c r="J357" s="208"/>
      <c r="K357" s="208"/>
      <c r="L357" s="214"/>
      <c r="M357" s="215"/>
      <c r="N357" s="216"/>
      <c r="O357" s="216"/>
      <c r="P357" s="216"/>
      <c r="Q357" s="216"/>
      <c r="R357" s="216"/>
      <c r="S357" s="216"/>
      <c r="T357" s="217"/>
      <c r="AT357" s="218" t="s">
        <v>182</v>
      </c>
      <c r="AU357" s="218" t="s">
        <v>88</v>
      </c>
      <c r="AV357" s="13" t="s">
        <v>88</v>
      </c>
      <c r="AW357" s="13" t="s">
        <v>34</v>
      </c>
      <c r="AX357" s="13" t="s">
        <v>78</v>
      </c>
      <c r="AY357" s="218" t="s">
        <v>159</v>
      </c>
    </row>
    <row r="358" spans="1:65" s="14" customFormat="1" ht="11.25">
      <c r="B358" s="219"/>
      <c r="C358" s="220"/>
      <c r="D358" s="209" t="s">
        <v>182</v>
      </c>
      <c r="E358" s="221" t="s">
        <v>1</v>
      </c>
      <c r="F358" s="222" t="s">
        <v>184</v>
      </c>
      <c r="G358" s="220"/>
      <c r="H358" s="223">
        <v>4</v>
      </c>
      <c r="I358" s="224"/>
      <c r="J358" s="220"/>
      <c r="K358" s="220"/>
      <c r="L358" s="225"/>
      <c r="M358" s="226"/>
      <c r="N358" s="227"/>
      <c r="O358" s="227"/>
      <c r="P358" s="227"/>
      <c r="Q358" s="227"/>
      <c r="R358" s="227"/>
      <c r="S358" s="227"/>
      <c r="T358" s="228"/>
      <c r="AT358" s="229" t="s">
        <v>182</v>
      </c>
      <c r="AU358" s="229" t="s">
        <v>88</v>
      </c>
      <c r="AV358" s="14" t="s">
        <v>166</v>
      </c>
      <c r="AW358" s="14" t="s">
        <v>34</v>
      </c>
      <c r="AX358" s="14" t="s">
        <v>86</v>
      </c>
      <c r="AY358" s="229" t="s">
        <v>159</v>
      </c>
    </row>
    <row r="359" spans="1:65" s="2" customFormat="1" ht="49.15" customHeight="1">
      <c r="A359" s="35"/>
      <c r="B359" s="36"/>
      <c r="C359" s="234" t="s">
        <v>848</v>
      </c>
      <c r="D359" s="234" t="s">
        <v>240</v>
      </c>
      <c r="E359" s="235" t="s">
        <v>849</v>
      </c>
      <c r="F359" s="236" t="s">
        <v>850</v>
      </c>
      <c r="G359" s="237" t="s">
        <v>165</v>
      </c>
      <c r="H359" s="238">
        <v>4</v>
      </c>
      <c r="I359" s="239"/>
      <c r="J359" s="240">
        <f>ROUND(I359*H359,2)</f>
        <v>0</v>
      </c>
      <c r="K359" s="241"/>
      <c r="L359" s="242"/>
      <c r="M359" s="243" t="s">
        <v>1</v>
      </c>
      <c r="N359" s="244" t="s">
        <v>43</v>
      </c>
      <c r="O359" s="72"/>
      <c r="P359" s="203">
        <f>O359*H359</f>
        <v>0</v>
      </c>
      <c r="Q359" s="203">
        <v>4.0280000000000003E-2</v>
      </c>
      <c r="R359" s="203">
        <f>Q359*H359</f>
        <v>0.16112000000000001</v>
      </c>
      <c r="S359" s="203">
        <v>0</v>
      </c>
      <c r="T359" s="204">
        <f>S359*H359</f>
        <v>0</v>
      </c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R359" s="205" t="s">
        <v>243</v>
      </c>
      <c r="AT359" s="205" t="s">
        <v>240</v>
      </c>
      <c r="AU359" s="205" t="s">
        <v>88</v>
      </c>
      <c r="AY359" s="18" t="s">
        <v>159</v>
      </c>
      <c r="BE359" s="206">
        <f>IF(N359="základní",J359,0)</f>
        <v>0</v>
      </c>
      <c r="BF359" s="206">
        <f>IF(N359="snížená",J359,0)</f>
        <v>0</v>
      </c>
      <c r="BG359" s="206">
        <f>IF(N359="zákl. přenesená",J359,0)</f>
        <v>0</v>
      </c>
      <c r="BH359" s="206">
        <f>IF(N359="sníž. přenesená",J359,0)</f>
        <v>0</v>
      </c>
      <c r="BI359" s="206">
        <f>IF(N359="nulová",J359,0)</f>
        <v>0</v>
      </c>
      <c r="BJ359" s="18" t="s">
        <v>86</v>
      </c>
      <c r="BK359" s="206">
        <f>ROUND(I359*H359,2)</f>
        <v>0</v>
      </c>
      <c r="BL359" s="18" t="s">
        <v>238</v>
      </c>
      <c r="BM359" s="205" t="s">
        <v>851</v>
      </c>
    </row>
    <row r="360" spans="1:65" s="2" customFormat="1" ht="48.75">
      <c r="A360" s="35"/>
      <c r="B360" s="36"/>
      <c r="C360" s="37"/>
      <c r="D360" s="209" t="s">
        <v>204</v>
      </c>
      <c r="E360" s="37"/>
      <c r="F360" s="230" t="s">
        <v>852</v>
      </c>
      <c r="G360" s="37"/>
      <c r="H360" s="37"/>
      <c r="I360" s="231"/>
      <c r="J360" s="37"/>
      <c r="K360" s="37"/>
      <c r="L360" s="40"/>
      <c r="M360" s="232"/>
      <c r="N360" s="233"/>
      <c r="O360" s="72"/>
      <c r="P360" s="72"/>
      <c r="Q360" s="72"/>
      <c r="R360" s="72"/>
      <c r="S360" s="72"/>
      <c r="T360" s="73"/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T360" s="18" t="s">
        <v>204</v>
      </c>
      <c r="AU360" s="18" t="s">
        <v>88</v>
      </c>
    </row>
    <row r="361" spans="1:65" s="2" customFormat="1" ht="33" customHeight="1">
      <c r="A361" s="35"/>
      <c r="B361" s="36"/>
      <c r="C361" s="193" t="s">
        <v>853</v>
      </c>
      <c r="D361" s="193" t="s">
        <v>162</v>
      </c>
      <c r="E361" s="194" t="s">
        <v>854</v>
      </c>
      <c r="F361" s="195" t="s">
        <v>855</v>
      </c>
      <c r="G361" s="196" t="s">
        <v>269</v>
      </c>
      <c r="H361" s="197">
        <v>23.86</v>
      </c>
      <c r="I361" s="198"/>
      <c r="J361" s="199">
        <f>ROUND(I361*H361,2)</f>
        <v>0</v>
      </c>
      <c r="K361" s="200"/>
      <c r="L361" s="40"/>
      <c r="M361" s="201" t="s">
        <v>1</v>
      </c>
      <c r="N361" s="202" t="s">
        <v>43</v>
      </c>
      <c r="O361" s="72"/>
      <c r="P361" s="203">
        <f>O361*H361</f>
        <v>0</v>
      </c>
      <c r="Q361" s="203">
        <v>2.5999999999999998E-4</v>
      </c>
      <c r="R361" s="203">
        <f>Q361*H361</f>
        <v>6.2035999999999992E-3</v>
      </c>
      <c r="S361" s="203">
        <v>0</v>
      </c>
      <c r="T361" s="204">
        <f>S361*H361</f>
        <v>0</v>
      </c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R361" s="205" t="s">
        <v>238</v>
      </c>
      <c r="AT361" s="205" t="s">
        <v>162</v>
      </c>
      <c r="AU361" s="205" t="s">
        <v>88</v>
      </c>
      <c r="AY361" s="18" t="s">
        <v>159</v>
      </c>
      <c r="BE361" s="206">
        <f>IF(N361="základní",J361,0)</f>
        <v>0</v>
      </c>
      <c r="BF361" s="206">
        <f>IF(N361="snížená",J361,0)</f>
        <v>0</v>
      </c>
      <c r="BG361" s="206">
        <f>IF(N361="zákl. přenesená",J361,0)</f>
        <v>0</v>
      </c>
      <c r="BH361" s="206">
        <f>IF(N361="sníž. přenesená",J361,0)</f>
        <v>0</v>
      </c>
      <c r="BI361" s="206">
        <f>IF(N361="nulová",J361,0)</f>
        <v>0</v>
      </c>
      <c r="BJ361" s="18" t="s">
        <v>86</v>
      </c>
      <c r="BK361" s="206">
        <f>ROUND(I361*H361,2)</f>
        <v>0</v>
      </c>
      <c r="BL361" s="18" t="s">
        <v>238</v>
      </c>
      <c r="BM361" s="205" t="s">
        <v>856</v>
      </c>
    </row>
    <row r="362" spans="1:65" s="15" customFormat="1" ht="11.25">
      <c r="B362" s="246"/>
      <c r="C362" s="247"/>
      <c r="D362" s="209" t="s">
        <v>182</v>
      </c>
      <c r="E362" s="248" t="s">
        <v>1</v>
      </c>
      <c r="F362" s="249" t="s">
        <v>682</v>
      </c>
      <c r="G362" s="247"/>
      <c r="H362" s="248" t="s">
        <v>1</v>
      </c>
      <c r="I362" s="250"/>
      <c r="J362" s="247"/>
      <c r="K362" s="247"/>
      <c r="L362" s="251"/>
      <c r="M362" s="252"/>
      <c r="N362" s="253"/>
      <c r="O362" s="253"/>
      <c r="P362" s="253"/>
      <c r="Q362" s="253"/>
      <c r="R362" s="253"/>
      <c r="S362" s="253"/>
      <c r="T362" s="254"/>
      <c r="AT362" s="255" t="s">
        <v>182</v>
      </c>
      <c r="AU362" s="255" t="s">
        <v>88</v>
      </c>
      <c r="AV362" s="15" t="s">
        <v>86</v>
      </c>
      <c r="AW362" s="15" t="s">
        <v>34</v>
      </c>
      <c r="AX362" s="15" t="s">
        <v>78</v>
      </c>
      <c r="AY362" s="255" t="s">
        <v>159</v>
      </c>
    </row>
    <row r="363" spans="1:65" s="13" customFormat="1" ht="11.25">
      <c r="B363" s="207"/>
      <c r="C363" s="208"/>
      <c r="D363" s="209" t="s">
        <v>182</v>
      </c>
      <c r="E363" s="210" t="s">
        <v>1</v>
      </c>
      <c r="F363" s="211" t="s">
        <v>683</v>
      </c>
      <c r="G363" s="208"/>
      <c r="H363" s="212">
        <v>7.14</v>
      </c>
      <c r="I363" s="213"/>
      <c r="J363" s="208"/>
      <c r="K363" s="208"/>
      <c r="L363" s="214"/>
      <c r="M363" s="215"/>
      <c r="N363" s="216"/>
      <c r="O363" s="216"/>
      <c r="P363" s="216"/>
      <c r="Q363" s="216"/>
      <c r="R363" s="216"/>
      <c r="S363" s="216"/>
      <c r="T363" s="217"/>
      <c r="AT363" s="218" t="s">
        <v>182</v>
      </c>
      <c r="AU363" s="218" t="s">
        <v>88</v>
      </c>
      <c r="AV363" s="13" t="s">
        <v>88</v>
      </c>
      <c r="AW363" s="13" t="s">
        <v>34</v>
      </c>
      <c r="AX363" s="13" t="s">
        <v>78</v>
      </c>
      <c r="AY363" s="218" t="s">
        <v>159</v>
      </c>
    </row>
    <row r="364" spans="1:65" s="13" customFormat="1" ht="11.25">
      <c r="B364" s="207"/>
      <c r="C364" s="208"/>
      <c r="D364" s="209" t="s">
        <v>182</v>
      </c>
      <c r="E364" s="210" t="s">
        <v>1</v>
      </c>
      <c r="F364" s="211" t="s">
        <v>686</v>
      </c>
      <c r="G364" s="208"/>
      <c r="H364" s="212">
        <v>3.6</v>
      </c>
      <c r="I364" s="213"/>
      <c r="J364" s="208"/>
      <c r="K364" s="208"/>
      <c r="L364" s="214"/>
      <c r="M364" s="215"/>
      <c r="N364" s="216"/>
      <c r="O364" s="216"/>
      <c r="P364" s="216"/>
      <c r="Q364" s="216"/>
      <c r="R364" s="216"/>
      <c r="S364" s="216"/>
      <c r="T364" s="217"/>
      <c r="AT364" s="218" t="s">
        <v>182</v>
      </c>
      <c r="AU364" s="218" t="s">
        <v>88</v>
      </c>
      <c r="AV364" s="13" t="s">
        <v>88</v>
      </c>
      <c r="AW364" s="13" t="s">
        <v>34</v>
      </c>
      <c r="AX364" s="13" t="s">
        <v>78</v>
      </c>
      <c r="AY364" s="218" t="s">
        <v>159</v>
      </c>
    </row>
    <row r="365" spans="1:65" s="16" customFormat="1" ht="11.25">
      <c r="B365" s="260"/>
      <c r="C365" s="261"/>
      <c r="D365" s="209" t="s">
        <v>182</v>
      </c>
      <c r="E365" s="262" t="s">
        <v>1</v>
      </c>
      <c r="F365" s="263" t="s">
        <v>596</v>
      </c>
      <c r="G365" s="261"/>
      <c r="H365" s="264">
        <v>10.74</v>
      </c>
      <c r="I365" s="265"/>
      <c r="J365" s="261"/>
      <c r="K365" s="261"/>
      <c r="L365" s="266"/>
      <c r="M365" s="267"/>
      <c r="N365" s="268"/>
      <c r="O365" s="268"/>
      <c r="P365" s="268"/>
      <c r="Q365" s="268"/>
      <c r="R365" s="268"/>
      <c r="S365" s="268"/>
      <c r="T365" s="269"/>
      <c r="AT365" s="270" t="s">
        <v>182</v>
      </c>
      <c r="AU365" s="270" t="s">
        <v>88</v>
      </c>
      <c r="AV365" s="16" t="s">
        <v>160</v>
      </c>
      <c r="AW365" s="16" t="s">
        <v>34</v>
      </c>
      <c r="AX365" s="16" t="s">
        <v>78</v>
      </c>
      <c r="AY365" s="270" t="s">
        <v>159</v>
      </c>
    </row>
    <row r="366" spans="1:65" s="15" customFormat="1" ht="11.25">
      <c r="B366" s="246"/>
      <c r="C366" s="247"/>
      <c r="D366" s="209" t="s">
        <v>182</v>
      </c>
      <c r="E366" s="248" t="s">
        <v>1</v>
      </c>
      <c r="F366" s="249" t="s">
        <v>684</v>
      </c>
      <c r="G366" s="247"/>
      <c r="H366" s="248" t="s">
        <v>1</v>
      </c>
      <c r="I366" s="250"/>
      <c r="J366" s="247"/>
      <c r="K366" s="247"/>
      <c r="L366" s="251"/>
      <c r="M366" s="252"/>
      <c r="N366" s="253"/>
      <c r="O366" s="253"/>
      <c r="P366" s="253"/>
      <c r="Q366" s="253"/>
      <c r="R366" s="253"/>
      <c r="S366" s="253"/>
      <c r="T366" s="254"/>
      <c r="AT366" s="255" t="s">
        <v>182</v>
      </c>
      <c r="AU366" s="255" t="s">
        <v>88</v>
      </c>
      <c r="AV366" s="15" t="s">
        <v>86</v>
      </c>
      <c r="AW366" s="15" t="s">
        <v>34</v>
      </c>
      <c r="AX366" s="15" t="s">
        <v>78</v>
      </c>
      <c r="AY366" s="255" t="s">
        <v>159</v>
      </c>
    </row>
    <row r="367" spans="1:65" s="13" customFormat="1" ht="11.25">
      <c r="B367" s="207"/>
      <c r="C367" s="208"/>
      <c r="D367" s="209" t="s">
        <v>182</v>
      </c>
      <c r="E367" s="210" t="s">
        <v>1</v>
      </c>
      <c r="F367" s="211" t="s">
        <v>685</v>
      </c>
      <c r="G367" s="208"/>
      <c r="H367" s="212">
        <v>9.52</v>
      </c>
      <c r="I367" s="213"/>
      <c r="J367" s="208"/>
      <c r="K367" s="208"/>
      <c r="L367" s="214"/>
      <c r="M367" s="215"/>
      <c r="N367" s="216"/>
      <c r="O367" s="216"/>
      <c r="P367" s="216"/>
      <c r="Q367" s="216"/>
      <c r="R367" s="216"/>
      <c r="S367" s="216"/>
      <c r="T367" s="217"/>
      <c r="AT367" s="218" t="s">
        <v>182</v>
      </c>
      <c r="AU367" s="218" t="s">
        <v>88</v>
      </c>
      <c r="AV367" s="13" t="s">
        <v>88</v>
      </c>
      <c r="AW367" s="13" t="s">
        <v>34</v>
      </c>
      <c r="AX367" s="13" t="s">
        <v>78</v>
      </c>
      <c r="AY367" s="218" t="s">
        <v>159</v>
      </c>
    </row>
    <row r="368" spans="1:65" s="13" customFormat="1" ht="11.25">
      <c r="B368" s="207"/>
      <c r="C368" s="208"/>
      <c r="D368" s="209" t="s">
        <v>182</v>
      </c>
      <c r="E368" s="210" t="s">
        <v>1</v>
      </c>
      <c r="F368" s="211" t="s">
        <v>686</v>
      </c>
      <c r="G368" s="208"/>
      <c r="H368" s="212">
        <v>3.6</v>
      </c>
      <c r="I368" s="213"/>
      <c r="J368" s="208"/>
      <c r="K368" s="208"/>
      <c r="L368" s="214"/>
      <c r="M368" s="215"/>
      <c r="N368" s="216"/>
      <c r="O368" s="216"/>
      <c r="P368" s="216"/>
      <c r="Q368" s="216"/>
      <c r="R368" s="216"/>
      <c r="S368" s="216"/>
      <c r="T368" s="217"/>
      <c r="AT368" s="218" t="s">
        <v>182</v>
      </c>
      <c r="AU368" s="218" t="s">
        <v>88</v>
      </c>
      <c r="AV368" s="13" t="s">
        <v>88</v>
      </c>
      <c r="AW368" s="13" t="s">
        <v>34</v>
      </c>
      <c r="AX368" s="13" t="s">
        <v>78</v>
      </c>
      <c r="AY368" s="218" t="s">
        <v>159</v>
      </c>
    </row>
    <row r="369" spans="1:65" s="16" customFormat="1" ht="11.25">
      <c r="B369" s="260"/>
      <c r="C369" s="261"/>
      <c r="D369" s="209" t="s">
        <v>182</v>
      </c>
      <c r="E369" s="262" t="s">
        <v>1</v>
      </c>
      <c r="F369" s="263" t="s">
        <v>596</v>
      </c>
      <c r="G369" s="261"/>
      <c r="H369" s="264">
        <v>13.12</v>
      </c>
      <c r="I369" s="265"/>
      <c r="J369" s="261"/>
      <c r="K369" s="261"/>
      <c r="L369" s="266"/>
      <c r="M369" s="267"/>
      <c r="N369" s="268"/>
      <c r="O369" s="268"/>
      <c r="P369" s="268"/>
      <c r="Q369" s="268"/>
      <c r="R369" s="268"/>
      <c r="S369" s="268"/>
      <c r="T369" s="269"/>
      <c r="AT369" s="270" t="s">
        <v>182</v>
      </c>
      <c r="AU369" s="270" t="s">
        <v>88</v>
      </c>
      <c r="AV369" s="16" t="s">
        <v>160</v>
      </c>
      <c r="AW369" s="16" t="s">
        <v>34</v>
      </c>
      <c r="AX369" s="16" t="s">
        <v>78</v>
      </c>
      <c r="AY369" s="270" t="s">
        <v>159</v>
      </c>
    </row>
    <row r="370" spans="1:65" s="14" customFormat="1" ht="11.25">
      <c r="B370" s="219"/>
      <c r="C370" s="220"/>
      <c r="D370" s="209" t="s">
        <v>182</v>
      </c>
      <c r="E370" s="221" t="s">
        <v>1</v>
      </c>
      <c r="F370" s="222" t="s">
        <v>184</v>
      </c>
      <c r="G370" s="220"/>
      <c r="H370" s="223">
        <v>23.86</v>
      </c>
      <c r="I370" s="224"/>
      <c r="J370" s="220"/>
      <c r="K370" s="220"/>
      <c r="L370" s="225"/>
      <c r="M370" s="226"/>
      <c r="N370" s="227"/>
      <c r="O370" s="227"/>
      <c r="P370" s="227"/>
      <c r="Q370" s="227"/>
      <c r="R370" s="227"/>
      <c r="S370" s="227"/>
      <c r="T370" s="228"/>
      <c r="AT370" s="229" t="s">
        <v>182</v>
      </c>
      <c r="AU370" s="229" t="s">
        <v>88</v>
      </c>
      <c r="AV370" s="14" t="s">
        <v>166</v>
      </c>
      <c r="AW370" s="14" t="s">
        <v>34</v>
      </c>
      <c r="AX370" s="14" t="s">
        <v>86</v>
      </c>
      <c r="AY370" s="229" t="s">
        <v>159</v>
      </c>
    </row>
    <row r="371" spans="1:65" s="2" customFormat="1" ht="49.15" customHeight="1">
      <c r="A371" s="35"/>
      <c r="B371" s="36"/>
      <c r="C371" s="234" t="s">
        <v>857</v>
      </c>
      <c r="D371" s="234" t="s">
        <v>240</v>
      </c>
      <c r="E371" s="235" t="s">
        <v>858</v>
      </c>
      <c r="F371" s="236" t="s">
        <v>859</v>
      </c>
      <c r="G371" s="237" t="s">
        <v>165</v>
      </c>
      <c r="H371" s="238">
        <v>4</v>
      </c>
      <c r="I371" s="239"/>
      <c r="J371" s="240">
        <f>ROUND(I371*H371,2)</f>
        <v>0</v>
      </c>
      <c r="K371" s="241"/>
      <c r="L371" s="242"/>
      <c r="M371" s="243" t="s">
        <v>1</v>
      </c>
      <c r="N371" s="244" t="s">
        <v>43</v>
      </c>
      <c r="O371" s="72"/>
      <c r="P371" s="203">
        <f>O371*H371</f>
        <v>0</v>
      </c>
      <c r="Q371" s="203">
        <v>4.0280000000000003E-2</v>
      </c>
      <c r="R371" s="203">
        <f>Q371*H371</f>
        <v>0.16112000000000001</v>
      </c>
      <c r="S371" s="203">
        <v>0</v>
      </c>
      <c r="T371" s="204">
        <f>S371*H371</f>
        <v>0</v>
      </c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R371" s="205" t="s">
        <v>243</v>
      </c>
      <c r="AT371" s="205" t="s">
        <v>240</v>
      </c>
      <c r="AU371" s="205" t="s">
        <v>88</v>
      </c>
      <c r="AY371" s="18" t="s">
        <v>159</v>
      </c>
      <c r="BE371" s="206">
        <f>IF(N371="základní",J371,0)</f>
        <v>0</v>
      </c>
      <c r="BF371" s="206">
        <f>IF(N371="snížená",J371,0)</f>
        <v>0</v>
      </c>
      <c r="BG371" s="206">
        <f>IF(N371="zákl. přenesená",J371,0)</f>
        <v>0</v>
      </c>
      <c r="BH371" s="206">
        <f>IF(N371="sníž. přenesená",J371,0)</f>
        <v>0</v>
      </c>
      <c r="BI371" s="206">
        <f>IF(N371="nulová",J371,0)</f>
        <v>0</v>
      </c>
      <c r="BJ371" s="18" t="s">
        <v>86</v>
      </c>
      <c r="BK371" s="206">
        <f>ROUND(I371*H371,2)</f>
        <v>0</v>
      </c>
      <c r="BL371" s="18" t="s">
        <v>238</v>
      </c>
      <c r="BM371" s="205" t="s">
        <v>860</v>
      </c>
    </row>
    <row r="372" spans="1:65" s="2" customFormat="1" ht="48.75">
      <c r="A372" s="35"/>
      <c r="B372" s="36"/>
      <c r="C372" s="37"/>
      <c r="D372" s="209" t="s">
        <v>204</v>
      </c>
      <c r="E372" s="37"/>
      <c r="F372" s="230" t="s">
        <v>852</v>
      </c>
      <c r="G372" s="37"/>
      <c r="H372" s="37"/>
      <c r="I372" s="231"/>
      <c r="J372" s="37"/>
      <c r="K372" s="37"/>
      <c r="L372" s="40"/>
      <c r="M372" s="232"/>
      <c r="N372" s="233"/>
      <c r="O372" s="72"/>
      <c r="P372" s="72"/>
      <c r="Q372" s="72"/>
      <c r="R372" s="72"/>
      <c r="S372" s="72"/>
      <c r="T372" s="73"/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T372" s="18" t="s">
        <v>204</v>
      </c>
      <c r="AU372" s="18" t="s">
        <v>88</v>
      </c>
    </row>
    <row r="373" spans="1:65" s="13" customFormat="1" ht="11.25">
      <c r="B373" s="207"/>
      <c r="C373" s="208"/>
      <c r="D373" s="209" t="s">
        <v>182</v>
      </c>
      <c r="E373" s="210" t="s">
        <v>1</v>
      </c>
      <c r="F373" s="211" t="s">
        <v>861</v>
      </c>
      <c r="G373" s="208"/>
      <c r="H373" s="212">
        <v>2</v>
      </c>
      <c r="I373" s="213"/>
      <c r="J373" s="208"/>
      <c r="K373" s="208"/>
      <c r="L373" s="214"/>
      <c r="M373" s="215"/>
      <c r="N373" s="216"/>
      <c r="O373" s="216"/>
      <c r="P373" s="216"/>
      <c r="Q373" s="216"/>
      <c r="R373" s="216"/>
      <c r="S373" s="216"/>
      <c r="T373" s="217"/>
      <c r="AT373" s="218" t="s">
        <v>182</v>
      </c>
      <c r="AU373" s="218" t="s">
        <v>88</v>
      </c>
      <c r="AV373" s="13" t="s">
        <v>88</v>
      </c>
      <c r="AW373" s="13" t="s">
        <v>34</v>
      </c>
      <c r="AX373" s="13" t="s">
        <v>78</v>
      </c>
      <c r="AY373" s="218" t="s">
        <v>159</v>
      </c>
    </row>
    <row r="374" spans="1:65" s="13" customFormat="1" ht="11.25">
      <c r="B374" s="207"/>
      <c r="C374" s="208"/>
      <c r="D374" s="209" t="s">
        <v>182</v>
      </c>
      <c r="E374" s="210" t="s">
        <v>1</v>
      </c>
      <c r="F374" s="211" t="s">
        <v>862</v>
      </c>
      <c r="G374" s="208"/>
      <c r="H374" s="212">
        <v>2</v>
      </c>
      <c r="I374" s="213"/>
      <c r="J374" s="208"/>
      <c r="K374" s="208"/>
      <c r="L374" s="214"/>
      <c r="M374" s="215"/>
      <c r="N374" s="216"/>
      <c r="O374" s="216"/>
      <c r="P374" s="216"/>
      <c r="Q374" s="216"/>
      <c r="R374" s="216"/>
      <c r="S374" s="216"/>
      <c r="T374" s="217"/>
      <c r="AT374" s="218" t="s">
        <v>182</v>
      </c>
      <c r="AU374" s="218" t="s">
        <v>88</v>
      </c>
      <c r="AV374" s="13" t="s">
        <v>88</v>
      </c>
      <c r="AW374" s="13" t="s">
        <v>34</v>
      </c>
      <c r="AX374" s="13" t="s">
        <v>78</v>
      </c>
      <c r="AY374" s="218" t="s">
        <v>159</v>
      </c>
    </row>
    <row r="375" spans="1:65" s="14" customFormat="1" ht="11.25">
      <c r="B375" s="219"/>
      <c r="C375" s="220"/>
      <c r="D375" s="209" t="s">
        <v>182</v>
      </c>
      <c r="E375" s="221" t="s">
        <v>1</v>
      </c>
      <c r="F375" s="222" t="s">
        <v>184</v>
      </c>
      <c r="G375" s="220"/>
      <c r="H375" s="223">
        <v>4</v>
      </c>
      <c r="I375" s="224"/>
      <c r="J375" s="220"/>
      <c r="K375" s="220"/>
      <c r="L375" s="225"/>
      <c r="M375" s="226"/>
      <c r="N375" s="227"/>
      <c r="O375" s="227"/>
      <c r="P375" s="227"/>
      <c r="Q375" s="227"/>
      <c r="R375" s="227"/>
      <c r="S375" s="227"/>
      <c r="T375" s="228"/>
      <c r="AT375" s="229" t="s">
        <v>182</v>
      </c>
      <c r="AU375" s="229" t="s">
        <v>88</v>
      </c>
      <c r="AV375" s="14" t="s">
        <v>166</v>
      </c>
      <c r="AW375" s="14" t="s">
        <v>34</v>
      </c>
      <c r="AX375" s="14" t="s">
        <v>86</v>
      </c>
      <c r="AY375" s="229" t="s">
        <v>159</v>
      </c>
    </row>
    <row r="376" spans="1:65" s="2" customFormat="1" ht="49.15" customHeight="1">
      <c r="A376" s="35"/>
      <c r="B376" s="36"/>
      <c r="C376" s="234" t="s">
        <v>863</v>
      </c>
      <c r="D376" s="234" t="s">
        <v>240</v>
      </c>
      <c r="E376" s="235" t="s">
        <v>864</v>
      </c>
      <c r="F376" s="236" t="s">
        <v>865</v>
      </c>
      <c r="G376" s="237" t="s">
        <v>165</v>
      </c>
      <c r="H376" s="238">
        <v>7</v>
      </c>
      <c r="I376" s="239"/>
      <c r="J376" s="240">
        <f>ROUND(I376*H376,2)</f>
        <v>0</v>
      </c>
      <c r="K376" s="241"/>
      <c r="L376" s="242"/>
      <c r="M376" s="243" t="s">
        <v>1</v>
      </c>
      <c r="N376" s="244" t="s">
        <v>43</v>
      </c>
      <c r="O376" s="72"/>
      <c r="P376" s="203">
        <f>O376*H376</f>
        <v>0</v>
      </c>
      <c r="Q376" s="203">
        <v>4.0280000000000003E-2</v>
      </c>
      <c r="R376" s="203">
        <f>Q376*H376</f>
        <v>0.28196000000000004</v>
      </c>
      <c r="S376" s="203">
        <v>0</v>
      </c>
      <c r="T376" s="204">
        <f>S376*H376</f>
        <v>0</v>
      </c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R376" s="205" t="s">
        <v>243</v>
      </c>
      <c r="AT376" s="205" t="s">
        <v>240</v>
      </c>
      <c r="AU376" s="205" t="s">
        <v>88</v>
      </c>
      <c r="AY376" s="18" t="s">
        <v>159</v>
      </c>
      <c r="BE376" s="206">
        <f>IF(N376="základní",J376,0)</f>
        <v>0</v>
      </c>
      <c r="BF376" s="206">
        <f>IF(N376="snížená",J376,0)</f>
        <v>0</v>
      </c>
      <c r="BG376" s="206">
        <f>IF(N376="zákl. přenesená",J376,0)</f>
        <v>0</v>
      </c>
      <c r="BH376" s="206">
        <f>IF(N376="sníž. přenesená",J376,0)</f>
        <v>0</v>
      </c>
      <c r="BI376" s="206">
        <f>IF(N376="nulová",J376,0)</f>
        <v>0</v>
      </c>
      <c r="BJ376" s="18" t="s">
        <v>86</v>
      </c>
      <c r="BK376" s="206">
        <f>ROUND(I376*H376,2)</f>
        <v>0</v>
      </c>
      <c r="BL376" s="18" t="s">
        <v>238</v>
      </c>
      <c r="BM376" s="205" t="s">
        <v>866</v>
      </c>
    </row>
    <row r="377" spans="1:65" s="2" customFormat="1" ht="48.75">
      <c r="A377" s="35"/>
      <c r="B377" s="36"/>
      <c r="C377" s="37"/>
      <c r="D377" s="209" t="s">
        <v>204</v>
      </c>
      <c r="E377" s="37"/>
      <c r="F377" s="230" t="s">
        <v>852</v>
      </c>
      <c r="G377" s="37"/>
      <c r="H377" s="37"/>
      <c r="I377" s="231"/>
      <c r="J377" s="37"/>
      <c r="K377" s="37"/>
      <c r="L377" s="40"/>
      <c r="M377" s="232"/>
      <c r="N377" s="233"/>
      <c r="O377" s="72"/>
      <c r="P377" s="72"/>
      <c r="Q377" s="72"/>
      <c r="R377" s="72"/>
      <c r="S377" s="72"/>
      <c r="T377" s="73"/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T377" s="18" t="s">
        <v>204</v>
      </c>
      <c r="AU377" s="18" t="s">
        <v>88</v>
      </c>
    </row>
    <row r="378" spans="1:65" s="13" customFormat="1" ht="11.25">
      <c r="B378" s="207"/>
      <c r="C378" s="208"/>
      <c r="D378" s="209" t="s">
        <v>182</v>
      </c>
      <c r="E378" s="210" t="s">
        <v>1</v>
      </c>
      <c r="F378" s="211" t="s">
        <v>867</v>
      </c>
      <c r="G378" s="208"/>
      <c r="H378" s="212">
        <v>3</v>
      </c>
      <c r="I378" s="213"/>
      <c r="J378" s="208"/>
      <c r="K378" s="208"/>
      <c r="L378" s="214"/>
      <c r="M378" s="215"/>
      <c r="N378" s="216"/>
      <c r="O378" s="216"/>
      <c r="P378" s="216"/>
      <c r="Q378" s="216"/>
      <c r="R378" s="216"/>
      <c r="S378" s="216"/>
      <c r="T378" s="217"/>
      <c r="AT378" s="218" t="s">
        <v>182</v>
      </c>
      <c r="AU378" s="218" t="s">
        <v>88</v>
      </c>
      <c r="AV378" s="13" t="s">
        <v>88</v>
      </c>
      <c r="AW378" s="13" t="s">
        <v>34</v>
      </c>
      <c r="AX378" s="13" t="s">
        <v>78</v>
      </c>
      <c r="AY378" s="218" t="s">
        <v>159</v>
      </c>
    </row>
    <row r="379" spans="1:65" s="13" customFormat="1" ht="11.25">
      <c r="B379" s="207"/>
      <c r="C379" s="208"/>
      <c r="D379" s="209" t="s">
        <v>182</v>
      </c>
      <c r="E379" s="210" t="s">
        <v>1</v>
      </c>
      <c r="F379" s="211" t="s">
        <v>868</v>
      </c>
      <c r="G379" s="208"/>
      <c r="H379" s="212">
        <v>4</v>
      </c>
      <c r="I379" s="213"/>
      <c r="J379" s="208"/>
      <c r="K379" s="208"/>
      <c r="L379" s="214"/>
      <c r="M379" s="215"/>
      <c r="N379" s="216"/>
      <c r="O379" s="216"/>
      <c r="P379" s="216"/>
      <c r="Q379" s="216"/>
      <c r="R379" s="216"/>
      <c r="S379" s="216"/>
      <c r="T379" s="217"/>
      <c r="AT379" s="218" t="s">
        <v>182</v>
      </c>
      <c r="AU379" s="218" t="s">
        <v>88</v>
      </c>
      <c r="AV379" s="13" t="s">
        <v>88</v>
      </c>
      <c r="AW379" s="13" t="s">
        <v>34</v>
      </c>
      <c r="AX379" s="13" t="s">
        <v>78</v>
      </c>
      <c r="AY379" s="218" t="s">
        <v>159</v>
      </c>
    </row>
    <row r="380" spans="1:65" s="14" customFormat="1" ht="11.25">
      <c r="B380" s="219"/>
      <c r="C380" s="220"/>
      <c r="D380" s="209" t="s">
        <v>182</v>
      </c>
      <c r="E380" s="221" t="s">
        <v>1</v>
      </c>
      <c r="F380" s="222" t="s">
        <v>184</v>
      </c>
      <c r="G380" s="220"/>
      <c r="H380" s="223">
        <v>7</v>
      </c>
      <c r="I380" s="224"/>
      <c r="J380" s="220"/>
      <c r="K380" s="220"/>
      <c r="L380" s="225"/>
      <c r="M380" s="226"/>
      <c r="N380" s="227"/>
      <c r="O380" s="227"/>
      <c r="P380" s="227"/>
      <c r="Q380" s="227"/>
      <c r="R380" s="227"/>
      <c r="S380" s="227"/>
      <c r="T380" s="228"/>
      <c r="AT380" s="229" t="s">
        <v>182</v>
      </c>
      <c r="AU380" s="229" t="s">
        <v>88</v>
      </c>
      <c r="AV380" s="14" t="s">
        <v>166</v>
      </c>
      <c r="AW380" s="14" t="s">
        <v>34</v>
      </c>
      <c r="AX380" s="14" t="s">
        <v>86</v>
      </c>
      <c r="AY380" s="229" t="s">
        <v>159</v>
      </c>
    </row>
    <row r="381" spans="1:65" s="2" customFormat="1" ht="24.2" customHeight="1">
      <c r="A381" s="35"/>
      <c r="B381" s="36"/>
      <c r="C381" s="193" t="s">
        <v>869</v>
      </c>
      <c r="D381" s="193" t="s">
        <v>162</v>
      </c>
      <c r="E381" s="194" t="s">
        <v>870</v>
      </c>
      <c r="F381" s="195" t="s">
        <v>871</v>
      </c>
      <c r="G381" s="196" t="s">
        <v>165</v>
      </c>
      <c r="H381" s="197">
        <v>13</v>
      </c>
      <c r="I381" s="198"/>
      <c r="J381" s="199">
        <f>ROUND(I381*H381,2)</f>
        <v>0</v>
      </c>
      <c r="K381" s="200"/>
      <c r="L381" s="40"/>
      <c r="M381" s="201" t="s">
        <v>1</v>
      </c>
      <c r="N381" s="202" t="s">
        <v>43</v>
      </c>
      <c r="O381" s="72"/>
      <c r="P381" s="203">
        <f>O381*H381</f>
        <v>0</v>
      </c>
      <c r="Q381" s="203">
        <v>0</v>
      </c>
      <c r="R381" s="203">
        <f>Q381*H381</f>
        <v>0</v>
      </c>
      <c r="S381" s="203">
        <v>0</v>
      </c>
      <c r="T381" s="204">
        <f>S381*H381</f>
        <v>0</v>
      </c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R381" s="205" t="s">
        <v>238</v>
      </c>
      <c r="AT381" s="205" t="s">
        <v>162</v>
      </c>
      <c r="AU381" s="205" t="s">
        <v>88</v>
      </c>
      <c r="AY381" s="18" t="s">
        <v>159</v>
      </c>
      <c r="BE381" s="206">
        <f>IF(N381="základní",J381,0)</f>
        <v>0</v>
      </c>
      <c r="BF381" s="206">
        <f>IF(N381="snížená",J381,0)</f>
        <v>0</v>
      </c>
      <c r="BG381" s="206">
        <f>IF(N381="zákl. přenesená",J381,0)</f>
        <v>0</v>
      </c>
      <c r="BH381" s="206">
        <f>IF(N381="sníž. přenesená",J381,0)</f>
        <v>0</v>
      </c>
      <c r="BI381" s="206">
        <f>IF(N381="nulová",J381,0)</f>
        <v>0</v>
      </c>
      <c r="BJ381" s="18" t="s">
        <v>86</v>
      </c>
      <c r="BK381" s="206">
        <f>ROUND(I381*H381,2)</f>
        <v>0</v>
      </c>
      <c r="BL381" s="18" t="s">
        <v>238</v>
      </c>
      <c r="BM381" s="205" t="s">
        <v>872</v>
      </c>
    </row>
    <row r="382" spans="1:65" s="13" customFormat="1" ht="11.25">
      <c r="B382" s="207"/>
      <c r="C382" s="208"/>
      <c r="D382" s="209" t="s">
        <v>182</v>
      </c>
      <c r="E382" s="210" t="s">
        <v>1</v>
      </c>
      <c r="F382" s="211" t="s">
        <v>873</v>
      </c>
      <c r="G382" s="208"/>
      <c r="H382" s="212">
        <v>13</v>
      </c>
      <c r="I382" s="213"/>
      <c r="J382" s="208"/>
      <c r="K382" s="208"/>
      <c r="L382" s="214"/>
      <c r="M382" s="215"/>
      <c r="N382" s="216"/>
      <c r="O382" s="216"/>
      <c r="P382" s="216"/>
      <c r="Q382" s="216"/>
      <c r="R382" s="216"/>
      <c r="S382" s="216"/>
      <c r="T382" s="217"/>
      <c r="AT382" s="218" t="s">
        <v>182</v>
      </c>
      <c r="AU382" s="218" t="s">
        <v>88</v>
      </c>
      <c r="AV382" s="13" t="s">
        <v>88</v>
      </c>
      <c r="AW382" s="13" t="s">
        <v>34</v>
      </c>
      <c r="AX382" s="13" t="s">
        <v>86</v>
      </c>
      <c r="AY382" s="218" t="s">
        <v>159</v>
      </c>
    </row>
    <row r="383" spans="1:65" s="2" customFormat="1" ht="24.2" customHeight="1">
      <c r="A383" s="35"/>
      <c r="B383" s="36"/>
      <c r="C383" s="193" t="s">
        <v>874</v>
      </c>
      <c r="D383" s="193" t="s">
        <v>162</v>
      </c>
      <c r="E383" s="194" t="s">
        <v>875</v>
      </c>
      <c r="F383" s="195" t="s">
        <v>876</v>
      </c>
      <c r="G383" s="196" t="s">
        <v>165</v>
      </c>
      <c r="H383" s="197">
        <v>15</v>
      </c>
      <c r="I383" s="198"/>
      <c r="J383" s="199">
        <f>ROUND(I383*H383,2)</f>
        <v>0</v>
      </c>
      <c r="K383" s="200"/>
      <c r="L383" s="40"/>
      <c r="M383" s="201" t="s">
        <v>1</v>
      </c>
      <c r="N383" s="202" t="s">
        <v>43</v>
      </c>
      <c r="O383" s="72"/>
      <c r="P383" s="203">
        <f>O383*H383</f>
        <v>0</v>
      </c>
      <c r="Q383" s="203">
        <v>0</v>
      </c>
      <c r="R383" s="203">
        <f>Q383*H383</f>
        <v>0</v>
      </c>
      <c r="S383" s="203">
        <v>0</v>
      </c>
      <c r="T383" s="204">
        <f>S383*H383</f>
        <v>0</v>
      </c>
      <c r="U383" s="35"/>
      <c r="V383" s="35"/>
      <c r="W383" s="35"/>
      <c r="X383" s="35"/>
      <c r="Y383" s="35"/>
      <c r="Z383" s="35"/>
      <c r="AA383" s="35"/>
      <c r="AB383" s="35"/>
      <c r="AC383" s="35"/>
      <c r="AD383" s="35"/>
      <c r="AE383" s="35"/>
      <c r="AR383" s="205" t="s">
        <v>238</v>
      </c>
      <c r="AT383" s="205" t="s">
        <v>162</v>
      </c>
      <c r="AU383" s="205" t="s">
        <v>88</v>
      </c>
      <c r="AY383" s="18" t="s">
        <v>159</v>
      </c>
      <c r="BE383" s="206">
        <f>IF(N383="základní",J383,0)</f>
        <v>0</v>
      </c>
      <c r="BF383" s="206">
        <f>IF(N383="snížená",J383,0)</f>
        <v>0</v>
      </c>
      <c r="BG383" s="206">
        <f>IF(N383="zákl. přenesená",J383,0)</f>
        <v>0</v>
      </c>
      <c r="BH383" s="206">
        <f>IF(N383="sníž. přenesená",J383,0)</f>
        <v>0</v>
      </c>
      <c r="BI383" s="206">
        <f>IF(N383="nulová",J383,0)</f>
        <v>0</v>
      </c>
      <c r="BJ383" s="18" t="s">
        <v>86</v>
      </c>
      <c r="BK383" s="206">
        <f>ROUND(I383*H383,2)</f>
        <v>0</v>
      </c>
      <c r="BL383" s="18" t="s">
        <v>238</v>
      </c>
      <c r="BM383" s="205" t="s">
        <v>877</v>
      </c>
    </row>
    <row r="384" spans="1:65" s="13" customFormat="1" ht="11.25">
      <c r="B384" s="207"/>
      <c r="C384" s="208"/>
      <c r="D384" s="209" t="s">
        <v>182</v>
      </c>
      <c r="E384" s="210" t="s">
        <v>1</v>
      </c>
      <c r="F384" s="211" t="s">
        <v>878</v>
      </c>
      <c r="G384" s="208"/>
      <c r="H384" s="212">
        <v>15</v>
      </c>
      <c r="I384" s="213"/>
      <c r="J384" s="208"/>
      <c r="K384" s="208"/>
      <c r="L384" s="214"/>
      <c r="M384" s="215"/>
      <c r="N384" s="216"/>
      <c r="O384" s="216"/>
      <c r="P384" s="216"/>
      <c r="Q384" s="216"/>
      <c r="R384" s="216"/>
      <c r="S384" s="216"/>
      <c r="T384" s="217"/>
      <c r="AT384" s="218" t="s">
        <v>182</v>
      </c>
      <c r="AU384" s="218" t="s">
        <v>88</v>
      </c>
      <c r="AV384" s="13" t="s">
        <v>88</v>
      </c>
      <c r="AW384" s="13" t="s">
        <v>34</v>
      </c>
      <c r="AX384" s="13" t="s">
        <v>86</v>
      </c>
      <c r="AY384" s="218" t="s">
        <v>159</v>
      </c>
    </row>
    <row r="385" spans="1:65" s="2" customFormat="1" ht="33" customHeight="1">
      <c r="A385" s="35"/>
      <c r="B385" s="36"/>
      <c r="C385" s="234" t="s">
        <v>879</v>
      </c>
      <c r="D385" s="234" t="s">
        <v>240</v>
      </c>
      <c r="E385" s="235" t="s">
        <v>880</v>
      </c>
      <c r="F385" s="236" t="s">
        <v>881</v>
      </c>
      <c r="G385" s="237" t="s">
        <v>249</v>
      </c>
      <c r="H385" s="238">
        <v>18.75</v>
      </c>
      <c r="I385" s="239"/>
      <c r="J385" s="240">
        <f>ROUND(I385*H385,2)</f>
        <v>0</v>
      </c>
      <c r="K385" s="241"/>
      <c r="L385" s="242"/>
      <c r="M385" s="243" t="s">
        <v>1</v>
      </c>
      <c r="N385" s="244" t="s">
        <v>43</v>
      </c>
      <c r="O385" s="72"/>
      <c r="P385" s="203">
        <f>O385*H385</f>
        <v>0</v>
      </c>
      <c r="Q385" s="203">
        <v>0</v>
      </c>
      <c r="R385" s="203">
        <f>Q385*H385</f>
        <v>0</v>
      </c>
      <c r="S385" s="203">
        <v>0</v>
      </c>
      <c r="T385" s="204">
        <f>S385*H385</f>
        <v>0</v>
      </c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R385" s="205" t="s">
        <v>243</v>
      </c>
      <c r="AT385" s="205" t="s">
        <v>240</v>
      </c>
      <c r="AU385" s="205" t="s">
        <v>88</v>
      </c>
      <c r="AY385" s="18" t="s">
        <v>159</v>
      </c>
      <c r="BE385" s="206">
        <f>IF(N385="základní",J385,0)</f>
        <v>0</v>
      </c>
      <c r="BF385" s="206">
        <f>IF(N385="snížená",J385,0)</f>
        <v>0</v>
      </c>
      <c r="BG385" s="206">
        <f>IF(N385="zákl. přenesená",J385,0)</f>
        <v>0</v>
      </c>
      <c r="BH385" s="206">
        <f>IF(N385="sníž. přenesená",J385,0)</f>
        <v>0</v>
      </c>
      <c r="BI385" s="206">
        <f>IF(N385="nulová",J385,0)</f>
        <v>0</v>
      </c>
      <c r="BJ385" s="18" t="s">
        <v>86</v>
      </c>
      <c r="BK385" s="206">
        <f>ROUND(I385*H385,2)</f>
        <v>0</v>
      </c>
      <c r="BL385" s="18" t="s">
        <v>238</v>
      </c>
      <c r="BM385" s="205" t="s">
        <v>882</v>
      </c>
    </row>
    <row r="386" spans="1:65" s="2" customFormat="1" ht="29.25">
      <c r="A386" s="35"/>
      <c r="B386" s="36"/>
      <c r="C386" s="37"/>
      <c r="D386" s="209" t="s">
        <v>204</v>
      </c>
      <c r="E386" s="37"/>
      <c r="F386" s="230" t="s">
        <v>883</v>
      </c>
      <c r="G386" s="37"/>
      <c r="H386" s="37"/>
      <c r="I386" s="231"/>
      <c r="J386" s="37"/>
      <c r="K386" s="37"/>
      <c r="L386" s="40"/>
      <c r="M386" s="232"/>
      <c r="N386" s="233"/>
      <c r="O386" s="72"/>
      <c r="P386" s="72"/>
      <c r="Q386" s="72"/>
      <c r="R386" s="72"/>
      <c r="S386" s="72"/>
      <c r="T386" s="73"/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  <c r="AT386" s="18" t="s">
        <v>204</v>
      </c>
      <c r="AU386" s="18" t="s">
        <v>88</v>
      </c>
    </row>
    <row r="387" spans="1:65" s="13" customFormat="1" ht="11.25">
      <c r="B387" s="207"/>
      <c r="C387" s="208"/>
      <c r="D387" s="209" t="s">
        <v>182</v>
      </c>
      <c r="E387" s="210" t="s">
        <v>1</v>
      </c>
      <c r="F387" s="211" t="s">
        <v>787</v>
      </c>
      <c r="G387" s="208"/>
      <c r="H387" s="212">
        <v>11.55</v>
      </c>
      <c r="I387" s="213"/>
      <c r="J387" s="208"/>
      <c r="K387" s="208"/>
      <c r="L387" s="214"/>
      <c r="M387" s="215"/>
      <c r="N387" s="216"/>
      <c r="O387" s="216"/>
      <c r="P387" s="216"/>
      <c r="Q387" s="216"/>
      <c r="R387" s="216"/>
      <c r="S387" s="216"/>
      <c r="T387" s="217"/>
      <c r="AT387" s="218" t="s">
        <v>182</v>
      </c>
      <c r="AU387" s="218" t="s">
        <v>88</v>
      </c>
      <c r="AV387" s="13" t="s">
        <v>88</v>
      </c>
      <c r="AW387" s="13" t="s">
        <v>34</v>
      </c>
      <c r="AX387" s="13" t="s">
        <v>78</v>
      </c>
      <c r="AY387" s="218" t="s">
        <v>159</v>
      </c>
    </row>
    <row r="388" spans="1:65" s="13" customFormat="1" ht="11.25">
      <c r="B388" s="207"/>
      <c r="C388" s="208"/>
      <c r="D388" s="209" t="s">
        <v>182</v>
      </c>
      <c r="E388" s="210" t="s">
        <v>1</v>
      </c>
      <c r="F388" s="211" t="s">
        <v>801</v>
      </c>
      <c r="G388" s="208"/>
      <c r="H388" s="212">
        <v>4.8</v>
      </c>
      <c r="I388" s="213"/>
      <c r="J388" s="208"/>
      <c r="K388" s="208"/>
      <c r="L388" s="214"/>
      <c r="M388" s="215"/>
      <c r="N388" s="216"/>
      <c r="O388" s="216"/>
      <c r="P388" s="216"/>
      <c r="Q388" s="216"/>
      <c r="R388" s="216"/>
      <c r="S388" s="216"/>
      <c r="T388" s="217"/>
      <c r="AT388" s="218" t="s">
        <v>182</v>
      </c>
      <c r="AU388" s="218" t="s">
        <v>88</v>
      </c>
      <c r="AV388" s="13" t="s">
        <v>88</v>
      </c>
      <c r="AW388" s="13" t="s">
        <v>34</v>
      </c>
      <c r="AX388" s="13" t="s">
        <v>78</v>
      </c>
      <c r="AY388" s="218" t="s">
        <v>159</v>
      </c>
    </row>
    <row r="389" spans="1:65" s="13" customFormat="1" ht="11.25">
      <c r="B389" s="207"/>
      <c r="C389" s="208"/>
      <c r="D389" s="209" t="s">
        <v>182</v>
      </c>
      <c r="E389" s="210" t="s">
        <v>1</v>
      </c>
      <c r="F389" s="211" t="s">
        <v>802</v>
      </c>
      <c r="G389" s="208"/>
      <c r="H389" s="212">
        <v>2.4</v>
      </c>
      <c r="I389" s="213"/>
      <c r="J389" s="208"/>
      <c r="K389" s="208"/>
      <c r="L389" s="214"/>
      <c r="M389" s="215"/>
      <c r="N389" s="216"/>
      <c r="O389" s="216"/>
      <c r="P389" s="216"/>
      <c r="Q389" s="216"/>
      <c r="R389" s="216"/>
      <c r="S389" s="216"/>
      <c r="T389" s="217"/>
      <c r="AT389" s="218" t="s">
        <v>182</v>
      </c>
      <c r="AU389" s="218" t="s">
        <v>88</v>
      </c>
      <c r="AV389" s="13" t="s">
        <v>88</v>
      </c>
      <c r="AW389" s="13" t="s">
        <v>34</v>
      </c>
      <c r="AX389" s="13" t="s">
        <v>78</v>
      </c>
      <c r="AY389" s="218" t="s">
        <v>159</v>
      </c>
    </row>
    <row r="390" spans="1:65" s="14" customFormat="1" ht="11.25">
      <c r="B390" s="219"/>
      <c r="C390" s="220"/>
      <c r="D390" s="209" t="s">
        <v>182</v>
      </c>
      <c r="E390" s="221" t="s">
        <v>1</v>
      </c>
      <c r="F390" s="222" t="s">
        <v>184</v>
      </c>
      <c r="G390" s="220"/>
      <c r="H390" s="223">
        <v>18.75</v>
      </c>
      <c r="I390" s="224"/>
      <c r="J390" s="220"/>
      <c r="K390" s="220"/>
      <c r="L390" s="225"/>
      <c r="M390" s="226"/>
      <c r="N390" s="227"/>
      <c r="O390" s="227"/>
      <c r="P390" s="227"/>
      <c r="Q390" s="227"/>
      <c r="R390" s="227"/>
      <c r="S390" s="227"/>
      <c r="T390" s="228"/>
      <c r="AT390" s="229" t="s">
        <v>182</v>
      </c>
      <c r="AU390" s="229" t="s">
        <v>88</v>
      </c>
      <c r="AV390" s="14" t="s">
        <v>166</v>
      </c>
      <c r="AW390" s="14" t="s">
        <v>34</v>
      </c>
      <c r="AX390" s="14" t="s">
        <v>86</v>
      </c>
      <c r="AY390" s="229" t="s">
        <v>159</v>
      </c>
    </row>
    <row r="391" spans="1:65" s="2" customFormat="1" ht="16.5" customHeight="1">
      <c r="A391" s="35"/>
      <c r="B391" s="36"/>
      <c r="C391" s="234" t="s">
        <v>884</v>
      </c>
      <c r="D391" s="234" t="s">
        <v>240</v>
      </c>
      <c r="E391" s="235" t="s">
        <v>885</v>
      </c>
      <c r="F391" s="236" t="s">
        <v>886</v>
      </c>
      <c r="G391" s="237" t="s">
        <v>165</v>
      </c>
      <c r="H391" s="238">
        <v>15</v>
      </c>
      <c r="I391" s="239"/>
      <c r="J391" s="240">
        <f>ROUND(I391*H391,2)</f>
        <v>0</v>
      </c>
      <c r="K391" s="241"/>
      <c r="L391" s="242"/>
      <c r="M391" s="243" t="s">
        <v>1</v>
      </c>
      <c r="N391" s="244" t="s">
        <v>43</v>
      </c>
      <c r="O391" s="72"/>
      <c r="P391" s="203">
        <f>O391*H391</f>
        <v>0</v>
      </c>
      <c r="Q391" s="203">
        <v>0</v>
      </c>
      <c r="R391" s="203">
        <f>Q391*H391</f>
        <v>0</v>
      </c>
      <c r="S391" s="203">
        <v>0</v>
      </c>
      <c r="T391" s="204">
        <f>S391*H391</f>
        <v>0</v>
      </c>
      <c r="U391" s="35"/>
      <c r="V391" s="35"/>
      <c r="W391" s="35"/>
      <c r="X391" s="35"/>
      <c r="Y391" s="35"/>
      <c r="Z391" s="35"/>
      <c r="AA391" s="35"/>
      <c r="AB391" s="35"/>
      <c r="AC391" s="35"/>
      <c r="AD391" s="35"/>
      <c r="AE391" s="35"/>
      <c r="AR391" s="205" t="s">
        <v>243</v>
      </c>
      <c r="AT391" s="205" t="s">
        <v>240</v>
      </c>
      <c r="AU391" s="205" t="s">
        <v>88</v>
      </c>
      <c r="AY391" s="18" t="s">
        <v>159</v>
      </c>
      <c r="BE391" s="206">
        <f>IF(N391="základní",J391,0)</f>
        <v>0</v>
      </c>
      <c r="BF391" s="206">
        <f>IF(N391="snížená",J391,0)</f>
        <v>0</v>
      </c>
      <c r="BG391" s="206">
        <f>IF(N391="zákl. přenesená",J391,0)</f>
        <v>0</v>
      </c>
      <c r="BH391" s="206">
        <f>IF(N391="sníž. přenesená",J391,0)</f>
        <v>0</v>
      </c>
      <c r="BI391" s="206">
        <f>IF(N391="nulová",J391,0)</f>
        <v>0</v>
      </c>
      <c r="BJ391" s="18" t="s">
        <v>86</v>
      </c>
      <c r="BK391" s="206">
        <f>ROUND(I391*H391,2)</f>
        <v>0</v>
      </c>
      <c r="BL391" s="18" t="s">
        <v>238</v>
      </c>
      <c r="BM391" s="205" t="s">
        <v>887</v>
      </c>
    </row>
    <row r="392" spans="1:65" s="2" customFormat="1" ht="24.2" customHeight="1">
      <c r="A392" s="35"/>
      <c r="B392" s="36"/>
      <c r="C392" s="193" t="s">
        <v>888</v>
      </c>
      <c r="D392" s="193" t="s">
        <v>162</v>
      </c>
      <c r="E392" s="194" t="s">
        <v>889</v>
      </c>
      <c r="F392" s="195" t="s">
        <v>890</v>
      </c>
      <c r="G392" s="196" t="s">
        <v>330</v>
      </c>
      <c r="H392" s="245"/>
      <c r="I392" s="198"/>
      <c r="J392" s="199">
        <f>ROUND(I392*H392,2)</f>
        <v>0</v>
      </c>
      <c r="K392" s="200"/>
      <c r="L392" s="40"/>
      <c r="M392" s="201" t="s">
        <v>1</v>
      </c>
      <c r="N392" s="202" t="s">
        <v>43</v>
      </c>
      <c r="O392" s="72"/>
      <c r="P392" s="203">
        <f>O392*H392</f>
        <v>0</v>
      </c>
      <c r="Q392" s="203">
        <v>0</v>
      </c>
      <c r="R392" s="203">
        <f>Q392*H392</f>
        <v>0</v>
      </c>
      <c r="S392" s="203">
        <v>0</v>
      </c>
      <c r="T392" s="204">
        <f>S392*H392</f>
        <v>0</v>
      </c>
      <c r="U392" s="35"/>
      <c r="V392" s="35"/>
      <c r="W392" s="35"/>
      <c r="X392" s="35"/>
      <c r="Y392" s="35"/>
      <c r="Z392" s="35"/>
      <c r="AA392" s="35"/>
      <c r="AB392" s="35"/>
      <c r="AC392" s="35"/>
      <c r="AD392" s="35"/>
      <c r="AE392" s="35"/>
      <c r="AR392" s="205" t="s">
        <v>238</v>
      </c>
      <c r="AT392" s="205" t="s">
        <v>162</v>
      </c>
      <c r="AU392" s="205" t="s">
        <v>88</v>
      </c>
      <c r="AY392" s="18" t="s">
        <v>159</v>
      </c>
      <c r="BE392" s="206">
        <f>IF(N392="základní",J392,0)</f>
        <v>0</v>
      </c>
      <c r="BF392" s="206">
        <f>IF(N392="snížená",J392,0)</f>
        <v>0</v>
      </c>
      <c r="BG392" s="206">
        <f>IF(N392="zákl. přenesená",J392,0)</f>
        <v>0</v>
      </c>
      <c r="BH392" s="206">
        <f>IF(N392="sníž. přenesená",J392,0)</f>
        <v>0</v>
      </c>
      <c r="BI392" s="206">
        <f>IF(N392="nulová",J392,0)</f>
        <v>0</v>
      </c>
      <c r="BJ392" s="18" t="s">
        <v>86</v>
      </c>
      <c r="BK392" s="206">
        <f>ROUND(I392*H392,2)</f>
        <v>0</v>
      </c>
      <c r="BL392" s="18" t="s">
        <v>238</v>
      </c>
      <c r="BM392" s="205" t="s">
        <v>891</v>
      </c>
    </row>
    <row r="393" spans="1:65" s="12" customFormat="1" ht="22.9" customHeight="1">
      <c r="B393" s="177"/>
      <c r="C393" s="178"/>
      <c r="D393" s="179" t="s">
        <v>77</v>
      </c>
      <c r="E393" s="191" t="s">
        <v>468</v>
      </c>
      <c r="F393" s="191" t="s">
        <v>469</v>
      </c>
      <c r="G393" s="178"/>
      <c r="H393" s="178"/>
      <c r="I393" s="181"/>
      <c r="J393" s="192">
        <f>BK393</f>
        <v>0</v>
      </c>
      <c r="K393" s="178"/>
      <c r="L393" s="183"/>
      <c r="M393" s="184"/>
      <c r="N393" s="185"/>
      <c r="O393" s="185"/>
      <c r="P393" s="186">
        <f>SUM(P394:P415)</f>
        <v>0</v>
      </c>
      <c r="Q393" s="185"/>
      <c r="R393" s="186">
        <f>SUM(R394:R415)</f>
        <v>0.20256020000000002</v>
      </c>
      <c r="S393" s="185"/>
      <c r="T393" s="187">
        <f>SUM(T394:T415)</f>
        <v>0.39560000000000001</v>
      </c>
      <c r="AR393" s="188" t="s">
        <v>88</v>
      </c>
      <c r="AT393" s="189" t="s">
        <v>77</v>
      </c>
      <c r="AU393" s="189" t="s">
        <v>86</v>
      </c>
      <c r="AY393" s="188" t="s">
        <v>159</v>
      </c>
      <c r="BK393" s="190">
        <f>SUM(BK394:BK415)</f>
        <v>0</v>
      </c>
    </row>
    <row r="394" spans="1:65" s="2" customFormat="1" ht="24.2" customHeight="1">
      <c r="A394" s="35"/>
      <c r="B394" s="36"/>
      <c r="C394" s="193" t="s">
        <v>892</v>
      </c>
      <c r="D394" s="193" t="s">
        <v>162</v>
      </c>
      <c r="E394" s="194" t="s">
        <v>893</v>
      </c>
      <c r="F394" s="195" t="s">
        <v>894</v>
      </c>
      <c r="G394" s="196" t="s">
        <v>165</v>
      </c>
      <c r="H394" s="197">
        <v>4</v>
      </c>
      <c r="I394" s="198"/>
      <c r="J394" s="199">
        <f>ROUND(I394*H394,2)</f>
        <v>0</v>
      </c>
      <c r="K394" s="200"/>
      <c r="L394" s="40"/>
      <c r="M394" s="201" t="s">
        <v>1</v>
      </c>
      <c r="N394" s="202" t="s">
        <v>43</v>
      </c>
      <c r="O394" s="72"/>
      <c r="P394" s="203">
        <f>O394*H394</f>
        <v>0</v>
      </c>
      <c r="Q394" s="203">
        <v>0</v>
      </c>
      <c r="R394" s="203">
        <f>Q394*H394</f>
        <v>0</v>
      </c>
      <c r="S394" s="203">
        <v>0</v>
      </c>
      <c r="T394" s="204">
        <f>S394*H394</f>
        <v>0</v>
      </c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R394" s="205" t="s">
        <v>238</v>
      </c>
      <c r="AT394" s="205" t="s">
        <v>162</v>
      </c>
      <c r="AU394" s="205" t="s">
        <v>88</v>
      </c>
      <c r="AY394" s="18" t="s">
        <v>159</v>
      </c>
      <c r="BE394" s="206">
        <f>IF(N394="základní",J394,0)</f>
        <v>0</v>
      </c>
      <c r="BF394" s="206">
        <f>IF(N394="snížená",J394,0)</f>
        <v>0</v>
      </c>
      <c r="BG394" s="206">
        <f>IF(N394="zákl. přenesená",J394,0)</f>
        <v>0</v>
      </c>
      <c r="BH394" s="206">
        <f>IF(N394="sníž. přenesená",J394,0)</f>
        <v>0</v>
      </c>
      <c r="BI394" s="206">
        <f>IF(N394="nulová",J394,0)</f>
        <v>0</v>
      </c>
      <c r="BJ394" s="18" t="s">
        <v>86</v>
      </c>
      <c r="BK394" s="206">
        <f>ROUND(I394*H394,2)</f>
        <v>0</v>
      </c>
      <c r="BL394" s="18" t="s">
        <v>238</v>
      </c>
      <c r="BM394" s="205" t="s">
        <v>895</v>
      </c>
    </row>
    <row r="395" spans="1:65" s="13" customFormat="1" ht="11.25">
      <c r="B395" s="207"/>
      <c r="C395" s="208"/>
      <c r="D395" s="209" t="s">
        <v>182</v>
      </c>
      <c r="E395" s="210" t="s">
        <v>1</v>
      </c>
      <c r="F395" s="211" t="s">
        <v>166</v>
      </c>
      <c r="G395" s="208"/>
      <c r="H395" s="212">
        <v>4</v>
      </c>
      <c r="I395" s="213"/>
      <c r="J395" s="208"/>
      <c r="K395" s="208"/>
      <c r="L395" s="214"/>
      <c r="M395" s="215"/>
      <c r="N395" s="216"/>
      <c r="O395" s="216"/>
      <c r="P395" s="216"/>
      <c r="Q395" s="216"/>
      <c r="R395" s="216"/>
      <c r="S395" s="216"/>
      <c r="T395" s="217"/>
      <c r="AT395" s="218" t="s">
        <v>182</v>
      </c>
      <c r="AU395" s="218" t="s">
        <v>88</v>
      </c>
      <c r="AV395" s="13" t="s">
        <v>88</v>
      </c>
      <c r="AW395" s="13" t="s">
        <v>34</v>
      </c>
      <c r="AX395" s="13" t="s">
        <v>78</v>
      </c>
      <c r="AY395" s="218" t="s">
        <v>159</v>
      </c>
    </row>
    <row r="396" spans="1:65" s="14" customFormat="1" ht="11.25">
      <c r="B396" s="219"/>
      <c r="C396" s="220"/>
      <c r="D396" s="209" t="s">
        <v>182</v>
      </c>
      <c r="E396" s="221" t="s">
        <v>1</v>
      </c>
      <c r="F396" s="222" t="s">
        <v>184</v>
      </c>
      <c r="G396" s="220"/>
      <c r="H396" s="223">
        <v>4</v>
      </c>
      <c r="I396" s="224"/>
      <c r="J396" s="220"/>
      <c r="K396" s="220"/>
      <c r="L396" s="225"/>
      <c r="M396" s="226"/>
      <c r="N396" s="227"/>
      <c r="O396" s="227"/>
      <c r="P396" s="227"/>
      <c r="Q396" s="227"/>
      <c r="R396" s="227"/>
      <c r="S396" s="227"/>
      <c r="T396" s="228"/>
      <c r="AT396" s="229" t="s">
        <v>182</v>
      </c>
      <c r="AU396" s="229" t="s">
        <v>88</v>
      </c>
      <c r="AV396" s="14" t="s">
        <v>166</v>
      </c>
      <c r="AW396" s="14" t="s">
        <v>34</v>
      </c>
      <c r="AX396" s="14" t="s">
        <v>86</v>
      </c>
      <c r="AY396" s="229" t="s">
        <v>159</v>
      </c>
    </row>
    <row r="397" spans="1:65" s="2" customFormat="1" ht="44.25" customHeight="1">
      <c r="A397" s="35"/>
      <c r="B397" s="36"/>
      <c r="C397" s="234" t="s">
        <v>896</v>
      </c>
      <c r="D397" s="234" t="s">
        <v>240</v>
      </c>
      <c r="E397" s="235" t="s">
        <v>897</v>
      </c>
      <c r="F397" s="236" t="s">
        <v>898</v>
      </c>
      <c r="G397" s="237" t="s">
        <v>165</v>
      </c>
      <c r="H397" s="238">
        <v>4</v>
      </c>
      <c r="I397" s="239"/>
      <c r="J397" s="240">
        <f>ROUND(I397*H397,2)</f>
        <v>0</v>
      </c>
      <c r="K397" s="241"/>
      <c r="L397" s="242"/>
      <c r="M397" s="243" t="s">
        <v>1</v>
      </c>
      <c r="N397" s="244" t="s">
        <v>43</v>
      </c>
      <c r="O397" s="72"/>
      <c r="P397" s="203">
        <f>O397*H397</f>
        <v>0</v>
      </c>
      <c r="Q397" s="203">
        <v>0</v>
      </c>
      <c r="R397" s="203">
        <f>Q397*H397</f>
        <v>0</v>
      </c>
      <c r="S397" s="203">
        <v>0</v>
      </c>
      <c r="T397" s="204">
        <f>S397*H397</f>
        <v>0</v>
      </c>
      <c r="U397" s="35"/>
      <c r="V397" s="35"/>
      <c r="W397" s="35"/>
      <c r="X397" s="35"/>
      <c r="Y397" s="35"/>
      <c r="Z397" s="35"/>
      <c r="AA397" s="35"/>
      <c r="AB397" s="35"/>
      <c r="AC397" s="35"/>
      <c r="AD397" s="35"/>
      <c r="AE397" s="35"/>
      <c r="AR397" s="205" t="s">
        <v>243</v>
      </c>
      <c r="AT397" s="205" t="s">
        <v>240</v>
      </c>
      <c r="AU397" s="205" t="s">
        <v>88</v>
      </c>
      <c r="AY397" s="18" t="s">
        <v>159</v>
      </c>
      <c r="BE397" s="206">
        <f>IF(N397="základní",J397,0)</f>
        <v>0</v>
      </c>
      <c r="BF397" s="206">
        <f>IF(N397="snížená",J397,0)</f>
        <v>0</v>
      </c>
      <c r="BG397" s="206">
        <f>IF(N397="zákl. přenesená",J397,0)</f>
        <v>0</v>
      </c>
      <c r="BH397" s="206">
        <f>IF(N397="sníž. přenesená",J397,0)</f>
        <v>0</v>
      </c>
      <c r="BI397" s="206">
        <f>IF(N397="nulová",J397,0)</f>
        <v>0</v>
      </c>
      <c r="BJ397" s="18" t="s">
        <v>86</v>
      </c>
      <c r="BK397" s="206">
        <f>ROUND(I397*H397,2)</f>
        <v>0</v>
      </c>
      <c r="BL397" s="18" t="s">
        <v>238</v>
      </c>
      <c r="BM397" s="205" t="s">
        <v>899</v>
      </c>
    </row>
    <row r="398" spans="1:65" s="2" customFormat="1" ht="19.5">
      <c r="A398" s="35"/>
      <c r="B398" s="36"/>
      <c r="C398" s="37"/>
      <c r="D398" s="209" t="s">
        <v>204</v>
      </c>
      <c r="E398" s="37"/>
      <c r="F398" s="230" t="s">
        <v>900</v>
      </c>
      <c r="G398" s="37"/>
      <c r="H398" s="37"/>
      <c r="I398" s="231"/>
      <c r="J398" s="37"/>
      <c r="K398" s="37"/>
      <c r="L398" s="40"/>
      <c r="M398" s="232"/>
      <c r="N398" s="233"/>
      <c r="O398" s="72"/>
      <c r="P398" s="72"/>
      <c r="Q398" s="72"/>
      <c r="R398" s="72"/>
      <c r="S398" s="72"/>
      <c r="T398" s="73"/>
      <c r="U398" s="35"/>
      <c r="V398" s="35"/>
      <c r="W398" s="35"/>
      <c r="X398" s="35"/>
      <c r="Y398" s="35"/>
      <c r="Z398" s="35"/>
      <c r="AA398" s="35"/>
      <c r="AB398" s="35"/>
      <c r="AC398" s="35"/>
      <c r="AD398" s="35"/>
      <c r="AE398" s="35"/>
      <c r="AT398" s="18" t="s">
        <v>204</v>
      </c>
      <c r="AU398" s="18" t="s">
        <v>88</v>
      </c>
    </row>
    <row r="399" spans="1:65" s="2" customFormat="1" ht="16.5" customHeight="1">
      <c r="A399" s="35"/>
      <c r="B399" s="36"/>
      <c r="C399" s="193" t="s">
        <v>901</v>
      </c>
      <c r="D399" s="193" t="s">
        <v>162</v>
      </c>
      <c r="E399" s="194" t="s">
        <v>902</v>
      </c>
      <c r="F399" s="195" t="s">
        <v>903</v>
      </c>
      <c r="G399" s="196" t="s">
        <v>165</v>
      </c>
      <c r="H399" s="197">
        <v>3</v>
      </c>
      <c r="I399" s="198"/>
      <c r="J399" s="199">
        <f>ROUND(I399*H399,2)</f>
        <v>0</v>
      </c>
      <c r="K399" s="200"/>
      <c r="L399" s="40"/>
      <c r="M399" s="201" t="s">
        <v>1</v>
      </c>
      <c r="N399" s="202" t="s">
        <v>43</v>
      </c>
      <c r="O399" s="72"/>
      <c r="P399" s="203">
        <f>O399*H399</f>
        <v>0</v>
      </c>
      <c r="Q399" s="203">
        <v>0</v>
      </c>
      <c r="R399" s="203">
        <f>Q399*H399</f>
        <v>0</v>
      </c>
      <c r="S399" s="203">
        <v>0</v>
      </c>
      <c r="T399" s="204">
        <f>S399*H399</f>
        <v>0</v>
      </c>
      <c r="U399" s="35"/>
      <c r="V399" s="35"/>
      <c r="W399" s="35"/>
      <c r="X399" s="35"/>
      <c r="Y399" s="35"/>
      <c r="Z399" s="35"/>
      <c r="AA399" s="35"/>
      <c r="AB399" s="35"/>
      <c r="AC399" s="35"/>
      <c r="AD399" s="35"/>
      <c r="AE399" s="35"/>
      <c r="AR399" s="205" t="s">
        <v>238</v>
      </c>
      <c r="AT399" s="205" t="s">
        <v>162</v>
      </c>
      <c r="AU399" s="205" t="s">
        <v>88</v>
      </c>
      <c r="AY399" s="18" t="s">
        <v>159</v>
      </c>
      <c r="BE399" s="206">
        <f>IF(N399="základní",J399,0)</f>
        <v>0</v>
      </c>
      <c r="BF399" s="206">
        <f>IF(N399="snížená",J399,0)</f>
        <v>0</v>
      </c>
      <c r="BG399" s="206">
        <f>IF(N399="zákl. přenesená",J399,0)</f>
        <v>0</v>
      </c>
      <c r="BH399" s="206">
        <f>IF(N399="sníž. přenesená",J399,0)</f>
        <v>0</v>
      </c>
      <c r="BI399" s="206">
        <f>IF(N399="nulová",J399,0)</f>
        <v>0</v>
      </c>
      <c r="BJ399" s="18" t="s">
        <v>86</v>
      </c>
      <c r="BK399" s="206">
        <f>ROUND(I399*H399,2)</f>
        <v>0</v>
      </c>
      <c r="BL399" s="18" t="s">
        <v>238</v>
      </c>
      <c r="BM399" s="205" t="s">
        <v>904</v>
      </c>
    </row>
    <row r="400" spans="1:65" s="2" customFormat="1" ht="24.2" customHeight="1">
      <c r="A400" s="35"/>
      <c r="B400" s="36"/>
      <c r="C400" s="234" t="s">
        <v>905</v>
      </c>
      <c r="D400" s="234" t="s">
        <v>240</v>
      </c>
      <c r="E400" s="235" t="s">
        <v>906</v>
      </c>
      <c r="F400" s="236" t="s">
        <v>907</v>
      </c>
      <c r="G400" s="237" t="s">
        <v>165</v>
      </c>
      <c r="H400" s="238">
        <v>3</v>
      </c>
      <c r="I400" s="239"/>
      <c r="J400" s="240">
        <f>ROUND(I400*H400,2)</f>
        <v>0</v>
      </c>
      <c r="K400" s="241"/>
      <c r="L400" s="242"/>
      <c r="M400" s="243" t="s">
        <v>1</v>
      </c>
      <c r="N400" s="244" t="s">
        <v>43</v>
      </c>
      <c r="O400" s="72"/>
      <c r="P400" s="203">
        <f>O400*H400</f>
        <v>0</v>
      </c>
      <c r="Q400" s="203">
        <v>0</v>
      </c>
      <c r="R400" s="203">
        <f>Q400*H400</f>
        <v>0</v>
      </c>
      <c r="S400" s="203">
        <v>0</v>
      </c>
      <c r="T400" s="204">
        <f>S400*H400</f>
        <v>0</v>
      </c>
      <c r="U400" s="35"/>
      <c r="V400" s="35"/>
      <c r="W400" s="35"/>
      <c r="X400" s="35"/>
      <c r="Y400" s="35"/>
      <c r="Z400" s="35"/>
      <c r="AA400" s="35"/>
      <c r="AB400" s="35"/>
      <c r="AC400" s="35"/>
      <c r="AD400" s="35"/>
      <c r="AE400" s="35"/>
      <c r="AR400" s="205" t="s">
        <v>243</v>
      </c>
      <c r="AT400" s="205" t="s">
        <v>240</v>
      </c>
      <c r="AU400" s="205" t="s">
        <v>88</v>
      </c>
      <c r="AY400" s="18" t="s">
        <v>159</v>
      </c>
      <c r="BE400" s="206">
        <f>IF(N400="základní",J400,0)</f>
        <v>0</v>
      </c>
      <c r="BF400" s="206">
        <f>IF(N400="snížená",J400,0)</f>
        <v>0</v>
      </c>
      <c r="BG400" s="206">
        <f>IF(N400="zákl. přenesená",J400,0)</f>
        <v>0</v>
      </c>
      <c r="BH400" s="206">
        <f>IF(N400="sníž. přenesená",J400,0)</f>
        <v>0</v>
      </c>
      <c r="BI400" s="206">
        <f>IF(N400="nulová",J400,0)</f>
        <v>0</v>
      </c>
      <c r="BJ400" s="18" t="s">
        <v>86</v>
      </c>
      <c r="BK400" s="206">
        <f>ROUND(I400*H400,2)</f>
        <v>0</v>
      </c>
      <c r="BL400" s="18" t="s">
        <v>238</v>
      </c>
      <c r="BM400" s="205" t="s">
        <v>908</v>
      </c>
    </row>
    <row r="401" spans="1:65" s="2" customFormat="1" ht="29.25">
      <c r="A401" s="35"/>
      <c r="B401" s="36"/>
      <c r="C401" s="37"/>
      <c r="D401" s="209" t="s">
        <v>204</v>
      </c>
      <c r="E401" s="37"/>
      <c r="F401" s="230" t="s">
        <v>909</v>
      </c>
      <c r="G401" s="37"/>
      <c r="H401" s="37"/>
      <c r="I401" s="231"/>
      <c r="J401" s="37"/>
      <c r="K401" s="37"/>
      <c r="L401" s="40"/>
      <c r="M401" s="232"/>
      <c r="N401" s="233"/>
      <c r="O401" s="72"/>
      <c r="P401" s="72"/>
      <c r="Q401" s="72"/>
      <c r="R401" s="72"/>
      <c r="S401" s="72"/>
      <c r="T401" s="73"/>
      <c r="U401" s="35"/>
      <c r="V401" s="35"/>
      <c r="W401" s="35"/>
      <c r="X401" s="35"/>
      <c r="Y401" s="35"/>
      <c r="Z401" s="35"/>
      <c r="AA401" s="35"/>
      <c r="AB401" s="35"/>
      <c r="AC401" s="35"/>
      <c r="AD401" s="35"/>
      <c r="AE401" s="35"/>
      <c r="AT401" s="18" t="s">
        <v>204</v>
      </c>
      <c r="AU401" s="18" t="s">
        <v>88</v>
      </c>
    </row>
    <row r="402" spans="1:65" s="2" customFormat="1" ht="24.2" customHeight="1">
      <c r="A402" s="35"/>
      <c r="B402" s="36"/>
      <c r="C402" s="234" t="s">
        <v>910</v>
      </c>
      <c r="D402" s="234" t="s">
        <v>240</v>
      </c>
      <c r="E402" s="235" t="s">
        <v>911</v>
      </c>
      <c r="F402" s="236" t="s">
        <v>912</v>
      </c>
      <c r="G402" s="237" t="s">
        <v>165</v>
      </c>
      <c r="H402" s="238">
        <v>3</v>
      </c>
      <c r="I402" s="239"/>
      <c r="J402" s="240">
        <f>ROUND(I402*H402,2)</f>
        <v>0</v>
      </c>
      <c r="K402" s="241"/>
      <c r="L402" s="242"/>
      <c r="M402" s="243" t="s">
        <v>1</v>
      </c>
      <c r="N402" s="244" t="s">
        <v>43</v>
      </c>
      <c r="O402" s="72"/>
      <c r="P402" s="203">
        <f>O402*H402</f>
        <v>0</v>
      </c>
      <c r="Q402" s="203">
        <v>0</v>
      </c>
      <c r="R402" s="203">
        <f>Q402*H402</f>
        <v>0</v>
      </c>
      <c r="S402" s="203">
        <v>0</v>
      </c>
      <c r="T402" s="204">
        <f>S402*H402</f>
        <v>0</v>
      </c>
      <c r="U402" s="35"/>
      <c r="V402" s="35"/>
      <c r="W402" s="35"/>
      <c r="X402" s="35"/>
      <c r="Y402" s="35"/>
      <c r="Z402" s="35"/>
      <c r="AA402" s="35"/>
      <c r="AB402" s="35"/>
      <c r="AC402" s="35"/>
      <c r="AD402" s="35"/>
      <c r="AE402" s="35"/>
      <c r="AR402" s="205" t="s">
        <v>243</v>
      </c>
      <c r="AT402" s="205" t="s">
        <v>240</v>
      </c>
      <c r="AU402" s="205" t="s">
        <v>88</v>
      </c>
      <c r="AY402" s="18" t="s">
        <v>159</v>
      </c>
      <c r="BE402" s="206">
        <f>IF(N402="základní",J402,0)</f>
        <v>0</v>
      </c>
      <c r="BF402" s="206">
        <f>IF(N402="snížená",J402,0)</f>
        <v>0</v>
      </c>
      <c r="BG402" s="206">
        <f>IF(N402="zákl. přenesená",J402,0)</f>
        <v>0</v>
      </c>
      <c r="BH402" s="206">
        <f>IF(N402="sníž. přenesená",J402,0)</f>
        <v>0</v>
      </c>
      <c r="BI402" s="206">
        <f>IF(N402="nulová",J402,0)</f>
        <v>0</v>
      </c>
      <c r="BJ402" s="18" t="s">
        <v>86</v>
      </c>
      <c r="BK402" s="206">
        <f>ROUND(I402*H402,2)</f>
        <v>0</v>
      </c>
      <c r="BL402" s="18" t="s">
        <v>238</v>
      </c>
      <c r="BM402" s="205" t="s">
        <v>913</v>
      </c>
    </row>
    <row r="403" spans="1:65" s="2" customFormat="1" ht="16.5" customHeight="1">
      <c r="A403" s="35"/>
      <c r="B403" s="36"/>
      <c r="C403" s="193" t="s">
        <v>914</v>
      </c>
      <c r="D403" s="193" t="s">
        <v>162</v>
      </c>
      <c r="E403" s="194" t="s">
        <v>915</v>
      </c>
      <c r="F403" s="195" t="s">
        <v>916</v>
      </c>
      <c r="G403" s="196" t="s">
        <v>269</v>
      </c>
      <c r="H403" s="197">
        <v>19.78</v>
      </c>
      <c r="I403" s="198"/>
      <c r="J403" s="199">
        <f>ROUND(I403*H403,2)</f>
        <v>0</v>
      </c>
      <c r="K403" s="200"/>
      <c r="L403" s="40"/>
      <c r="M403" s="201" t="s">
        <v>1</v>
      </c>
      <c r="N403" s="202" t="s">
        <v>43</v>
      </c>
      <c r="O403" s="72"/>
      <c r="P403" s="203">
        <f>O403*H403</f>
        <v>0</v>
      </c>
      <c r="Q403" s="203">
        <v>0</v>
      </c>
      <c r="R403" s="203">
        <f>Q403*H403</f>
        <v>0</v>
      </c>
      <c r="S403" s="203">
        <v>0.02</v>
      </c>
      <c r="T403" s="204">
        <f>S403*H403</f>
        <v>0.39560000000000001</v>
      </c>
      <c r="U403" s="35"/>
      <c r="V403" s="35"/>
      <c r="W403" s="35"/>
      <c r="X403" s="35"/>
      <c r="Y403" s="35"/>
      <c r="Z403" s="35"/>
      <c r="AA403" s="35"/>
      <c r="AB403" s="35"/>
      <c r="AC403" s="35"/>
      <c r="AD403" s="35"/>
      <c r="AE403" s="35"/>
      <c r="AR403" s="205" t="s">
        <v>238</v>
      </c>
      <c r="AT403" s="205" t="s">
        <v>162</v>
      </c>
      <c r="AU403" s="205" t="s">
        <v>88</v>
      </c>
      <c r="AY403" s="18" t="s">
        <v>159</v>
      </c>
      <c r="BE403" s="206">
        <f>IF(N403="základní",J403,0)</f>
        <v>0</v>
      </c>
      <c r="BF403" s="206">
        <f>IF(N403="snížená",J403,0)</f>
        <v>0</v>
      </c>
      <c r="BG403" s="206">
        <f>IF(N403="zákl. přenesená",J403,0)</f>
        <v>0</v>
      </c>
      <c r="BH403" s="206">
        <f>IF(N403="sníž. přenesená",J403,0)</f>
        <v>0</v>
      </c>
      <c r="BI403" s="206">
        <f>IF(N403="nulová",J403,0)</f>
        <v>0</v>
      </c>
      <c r="BJ403" s="18" t="s">
        <v>86</v>
      </c>
      <c r="BK403" s="206">
        <f>ROUND(I403*H403,2)</f>
        <v>0</v>
      </c>
      <c r="BL403" s="18" t="s">
        <v>238</v>
      </c>
      <c r="BM403" s="205" t="s">
        <v>917</v>
      </c>
    </row>
    <row r="404" spans="1:65" s="15" customFormat="1" ht="11.25">
      <c r="B404" s="246"/>
      <c r="C404" s="247"/>
      <c r="D404" s="209" t="s">
        <v>182</v>
      </c>
      <c r="E404" s="248" t="s">
        <v>1</v>
      </c>
      <c r="F404" s="249" t="s">
        <v>590</v>
      </c>
      <c r="G404" s="247"/>
      <c r="H404" s="248" t="s">
        <v>1</v>
      </c>
      <c r="I404" s="250"/>
      <c r="J404" s="247"/>
      <c r="K404" s="247"/>
      <c r="L404" s="251"/>
      <c r="M404" s="252"/>
      <c r="N404" s="253"/>
      <c r="O404" s="253"/>
      <c r="P404" s="253"/>
      <c r="Q404" s="253"/>
      <c r="R404" s="253"/>
      <c r="S404" s="253"/>
      <c r="T404" s="254"/>
      <c r="AT404" s="255" t="s">
        <v>182</v>
      </c>
      <c r="AU404" s="255" t="s">
        <v>88</v>
      </c>
      <c r="AV404" s="15" t="s">
        <v>86</v>
      </c>
      <c r="AW404" s="15" t="s">
        <v>34</v>
      </c>
      <c r="AX404" s="15" t="s">
        <v>78</v>
      </c>
      <c r="AY404" s="255" t="s">
        <v>159</v>
      </c>
    </row>
    <row r="405" spans="1:65" s="13" customFormat="1" ht="11.25">
      <c r="B405" s="207"/>
      <c r="C405" s="208"/>
      <c r="D405" s="209" t="s">
        <v>182</v>
      </c>
      <c r="E405" s="210" t="s">
        <v>1</v>
      </c>
      <c r="F405" s="211" t="s">
        <v>918</v>
      </c>
      <c r="G405" s="208"/>
      <c r="H405" s="212">
        <v>14.28</v>
      </c>
      <c r="I405" s="213"/>
      <c r="J405" s="208"/>
      <c r="K405" s="208"/>
      <c r="L405" s="214"/>
      <c r="M405" s="215"/>
      <c r="N405" s="216"/>
      <c r="O405" s="216"/>
      <c r="P405" s="216"/>
      <c r="Q405" s="216"/>
      <c r="R405" s="216"/>
      <c r="S405" s="216"/>
      <c r="T405" s="217"/>
      <c r="AT405" s="218" t="s">
        <v>182</v>
      </c>
      <c r="AU405" s="218" t="s">
        <v>88</v>
      </c>
      <c r="AV405" s="13" t="s">
        <v>88</v>
      </c>
      <c r="AW405" s="13" t="s">
        <v>34</v>
      </c>
      <c r="AX405" s="13" t="s">
        <v>78</v>
      </c>
      <c r="AY405" s="218" t="s">
        <v>159</v>
      </c>
    </row>
    <row r="406" spans="1:65" s="15" customFormat="1" ht="11.25">
      <c r="B406" s="246"/>
      <c r="C406" s="247"/>
      <c r="D406" s="209" t="s">
        <v>182</v>
      </c>
      <c r="E406" s="248" t="s">
        <v>1</v>
      </c>
      <c r="F406" s="249" t="s">
        <v>597</v>
      </c>
      <c r="G406" s="247"/>
      <c r="H406" s="248" t="s">
        <v>1</v>
      </c>
      <c r="I406" s="250"/>
      <c r="J406" s="247"/>
      <c r="K406" s="247"/>
      <c r="L406" s="251"/>
      <c r="M406" s="252"/>
      <c r="N406" s="253"/>
      <c r="O406" s="253"/>
      <c r="P406" s="253"/>
      <c r="Q406" s="253"/>
      <c r="R406" s="253"/>
      <c r="S406" s="253"/>
      <c r="T406" s="254"/>
      <c r="AT406" s="255" t="s">
        <v>182</v>
      </c>
      <c r="AU406" s="255" t="s">
        <v>88</v>
      </c>
      <c r="AV406" s="15" t="s">
        <v>86</v>
      </c>
      <c r="AW406" s="15" t="s">
        <v>34</v>
      </c>
      <c r="AX406" s="15" t="s">
        <v>78</v>
      </c>
      <c r="AY406" s="255" t="s">
        <v>159</v>
      </c>
    </row>
    <row r="407" spans="1:65" s="13" customFormat="1" ht="11.25">
      <c r="B407" s="207"/>
      <c r="C407" s="208"/>
      <c r="D407" s="209" t="s">
        <v>182</v>
      </c>
      <c r="E407" s="210" t="s">
        <v>1</v>
      </c>
      <c r="F407" s="211" t="s">
        <v>919</v>
      </c>
      <c r="G407" s="208"/>
      <c r="H407" s="212">
        <v>5.5</v>
      </c>
      <c r="I407" s="213"/>
      <c r="J407" s="208"/>
      <c r="K407" s="208"/>
      <c r="L407" s="214"/>
      <c r="M407" s="215"/>
      <c r="N407" s="216"/>
      <c r="O407" s="216"/>
      <c r="P407" s="216"/>
      <c r="Q407" s="216"/>
      <c r="R407" s="216"/>
      <c r="S407" s="216"/>
      <c r="T407" s="217"/>
      <c r="AT407" s="218" t="s">
        <v>182</v>
      </c>
      <c r="AU407" s="218" t="s">
        <v>88</v>
      </c>
      <c r="AV407" s="13" t="s">
        <v>88</v>
      </c>
      <c r="AW407" s="13" t="s">
        <v>34</v>
      </c>
      <c r="AX407" s="13" t="s">
        <v>78</v>
      </c>
      <c r="AY407" s="218" t="s">
        <v>159</v>
      </c>
    </row>
    <row r="408" spans="1:65" s="14" customFormat="1" ht="11.25">
      <c r="B408" s="219"/>
      <c r="C408" s="220"/>
      <c r="D408" s="209" t="s">
        <v>182</v>
      </c>
      <c r="E408" s="221" t="s">
        <v>1</v>
      </c>
      <c r="F408" s="222" t="s">
        <v>184</v>
      </c>
      <c r="G408" s="220"/>
      <c r="H408" s="223">
        <v>19.78</v>
      </c>
      <c r="I408" s="224"/>
      <c r="J408" s="220"/>
      <c r="K408" s="220"/>
      <c r="L408" s="225"/>
      <c r="M408" s="226"/>
      <c r="N408" s="227"/>
      <c r="O408" s="227"/>
      <c r="P408" s="227"/>
      <c r="Q408" s="227"/>
      <c r="R408" s="227"/>
      <c r="S408" s="227"/>
      <c r="T408" s="228"/>
      <c r="AT408" s="229" t="s">
        <v>182</v>
      </c>
      <c r="AU408" s="229" t="s">
        <v>88</v>
      </c>
      <c r="AV408" s="14" t="s">
        <v>166</v>
      </c>
      <c r="AW408" s="14" t="s">
        <v>34</v>
      </c>
      <c r="AX408" s="14" t="s">
        <v>86</v>
      </c>
      <c r="AY408" s="229" t="s">
        <v>159</v>
      </c>
    </row>
    <row r="409" spans="1:65" s="2" customFormat="1" ht="16.5" customHeight="1">
      <c r="A409" s="35"/>
      <c r="B409" s="36"/>
      <c r="C409" s="193" t="s">
        <v>920</v>
      </c>
      <c r="D409" s="193" t="s">
        <v>162</v>
      </c>
      <c r="E409" s="194" t="s">
        <v>921</v>
      </c>
      <c r="F409" s="195" t="s">
        <v>922</v>
      </c>
      <c r="G409" s="196" t="s">
        <v>269</v>
      </c>
      <c r="H409" s="197">
        <v>19.78</v>
      </c>
      <c r="I409" s="198"/>
      <c r="J409" s="199">
        <f>ROUND(I409*H409,2)</f>
        <v>0</v>
      </c>
      <c r="K409" s="200"/>
      <c r="L409" s="40"/>
      <c r="M409" s="201" t="s">
        <v>1</v>
      </c>
      <c r="N409" s="202" t="s">
        <v>43</v>
      </c>
      <c r="O409" s="72"/>
      <c r="P409" s="203">
        <f>O409*H409</f>
        <v>0</v>
      </c>
      <c r="Q409" s="203">
        <v>9.0000000000000006E-5</v>
      </c>
      <c r="R409" s="203">
        <f>Q409*H409</f>
        <v>1.7802000000000002E-3</v>
      </c>
      <c r="S409" s="203">
        <v>0</v>
      </c>
      <c r="T409" s="204">
        <f>S409*H409</f>
        <v>0</v>
      </c>
      <c r="U409" s="35"/>
      <c r="V409" s="35"/>
      <c r="W409" s="35"/>
      <c r="X409" s="35"/>
      <c r="Y409" s="35"/>
      <c r="Z409" s="35"/>
      <c r="AA409" s="35"/>
      <c r="AB409" s="35"/>
      <c r="AC409" s="35"/>
      <c r="AD409" s="35"/>
      <c r="AE409" s="35"/>
      <c r="AR409" s="205" t="s">
        <v>238</v>
      </c>
      <c r="AT409" s="205" t="s">
        <v>162</v>
      </c>
      <c r="AU409" s="205" t="s">
        <v>88</v>
      </c>
      <c r="AY409" s="18" t="s">
        <v>159</v>
      </c>
      <c r="BE409" s="206">
        <f>IF(N409="základní",J409,0)</f>
        <v>0</v>
      </c>
      <c r="BF409" s="206">
        <f>IF(N409="snížená",J409,0)</f>
        <v>0</v>
      </c>
      <c r="BG409" s="206">
        <f>IF(N409="zákl. přenesená",J409,0)</f>
        <v>0</v>
      </c>
      <c r="BH409" s="206">
        <f>IF(N409="sníž. přenesená",J409,0)</f>
        <v>0</v>
      </c>
      <c r="BI409" s="206">
        <f>IF(N409="nulová",J409,0)</f>
        <v>0</v>
      </c>
      <c r="BJ409" s="18" t="s">
        <v>86</v>
      </c>
      <c r="BK409" s="206">
        <f>ROUND(I409*H409,2)</f>
        <v>0</v>
      </c>
      <c r="BL409" s="18" t="s">
        <v>238</v>
      </c>
      <c r="BM409" s="205" t="s">
        <v>923</v>
      </c>
    </row>
    <row r="410" spans="1:65" s="2" customFormat="1" ht="16.5" customHeight="1">
      <c r="A410" s="35"/>
      <c r="B410" s="36"/>
      <c r="C410" s="234" t="s">
        <v>924</v>
      </c>
      <c r="D410" s="234" t="s">
        <v>240</v>
      </c>
      <c r="E410" s="235" t="s">
        <v>925</v>
      </c>
      <c r="F410" s="236" t="s">
        <v>926</v>
      </c>
      <c r="G410" s="237" t="s">
        <v>269</v>
      </c>
      <c r="H410" s="238">
        <v>19.78</v>
      </c>
      <c r="I410" s="239"/>
      <c r="J410" s="240">
        <f>ROUND(I410*H410,2)</f>
        <v>0</v>
      </c>
      <c r="K410" s="241"/>
      <c r="L410" s="242"/>
      <c r="M410" s="243" t="s">
        <v>1</v>
      </c>
      <c r="N410" s="244" t="s">
        <v>43</v>
      </c>
      <c r="O410" s="72"/>
      <c r="P410" s="203">
        <f>O410*H410</f>
        <v>0</v>
      </c>
      <c r="Q410" s="203">
        <v>0.01</v>
      </c>
      <c r="R410" s="203">
        <f>Q410*H410</f>
        <v>0.1978</v>
      </c>
      <c r="S410" s="203">
        <v>0</v>
      </c>
      <c r="T410" s="204">
        <f>S410*H410</f>
        <v>0</v>
      </c>
      <c r="U410" s="35"/>
      <c r="V410" s="35"/>
      <c r="W410" s="35"/>
      <c r="X410" s="35"/>
      <c r="Y410" s="35"/>
      <c r="Z410" s="35"/>
      <c r="AA410" s="35"/>
      <c r="AB410" s="35"/>
      <c r="AC410" s="35"/>
      <c r="AD410" s="35"/>
      <c r="AE410" s="35"/>
      <c r="AR410" s="205" t="s">
        <v>243</v>
      </c>
      <c r="AT410" s="205" t="s">
        <v>240</v>
      </c>
      <c r="AU410" s="205" t="s">
        <v>88</v>
      </c>
      <c r="AY410" s="18" t="s">
        <v>159</v>
      </c>
      <c r="BE410" s="206">
        <f>IF(N410="základní",J410,0)</f>
        <v>0</v>
      </c>
      <c r="BF410" s="206">
        <f>IF(N410="snížená",J410,0)</f>
        <v>0</v>
      </c>
      <c r="BG410" s="206">
        <f>IF(N410="zákl. přenesená",J410,0)</f>
        <v>0</v>
      </c>
      <c r="BH410" s="206">
        <f>IF(N410="sníž. přenesená",J410,0)</f>
        <v>0</v>
      </c>
      <c r="BI410" s="206">
        <f>IF(N410="nulová",J410,0)</f>
        <v>0</v>
      </c>
      <c r="BJ410" s="18" t="s">
        <v>86</v>
      </c>
      <c r="BK410" s="206">
        <f>ROUND(I410*H410,2)</f>
        <v>0</v>
      </c>
      <c r="BL410" s="18" t="s">
        <v>238</v>
      </c>
      <c r="BM410" s="205" t="s">
        <v>927</v>
      </c>
    </row>
    <row r="411" spans="1:65" s="2" customFormat="1" ht="39">
      <c r="A411" s="35"/>
      <c r="B411" s="36"/>
      <c r="C411" s="37"/>
      <c r="D411" s="209" t="s">
        <v>204</v>
      </c>
      <c r="E411" s="37"/>
      <c r="F411" s="230" t="s">
        <v>928</v>
      </c>
      <c r="G411" s="37"/>
      <c r="H411" s="37"/>
      <c r="I411" s="231"/>
      <c r="J411" s="37"/>
      <c r="K411" s="37"/>
      <c r="L411" s="40"/>
      <c r="M411" s="232"/>
      <c r="N411" s="233"/>
      <c r="O411" s="72"/>
      <c r="P411" s="72"/>
      <c r="Q411" s="72"/>
      <c r="R411" s="72"/>
      <c r="S411" s="72"/>
      <c r="T411" s="73"/>
      <c r="U411" s="35"/>
      <c r="V411" s="35"/>
      <c r="W411" s="35"/>
      <c r="X411" s="35"/>
      <c r="Y411" s="35"/>
      <c r="Z411" s="35"/>
      <c r="AA411" s="35"/>
      <c r="AB411" s="35"/>
      <c r="AC411" s="35"/>
      <c r="AD411" s="35"/>
      <c r="AE411" s="35"/>
      <c r="AT411" s="18" t="s">
        <v>204</v>
      </c>
      <c r="AU411" s="18" t="s">
        <v>88</v>
      </c>
    </row>
    <row r="412" spans="1:65" s="2" customFormat="1" ht="21.75" customHeight="1">
      <c r="A412" s="35"/>
      <c r="B412" s="36"/>
      <c r="C412" s="193" t="s">
        <v>929</v>
      </c>
      <c r="D412" s="193" t="s">
        <v>162</v>
      </c>
      <c r="E412" s="194" t="s">
        <v>930</v>
      </c>
      <c r="F412" s="195" t="s">
        <v>931</v>
      </c>
      <c r="G412" s="196" t="s">
        <v>165</v>
      </c>
      <c r="H412" s="197">
        <v>1</v>
      </c>
      <c r="I412" s="198"/>
      <c r="J412" s="199">
        <f>ROUND(I412*H412,2)</f>
        <v>0</v>
      </c>
      <c r="K412" s="200"/>
      <c r="L412" s="40"/>
      <c r="M412" s="201" t="s">
        <v>1</v>
      </c>
      <c r="N412" s="202" t="s">
        <v>43</v>
      </c>
      <c r="O412" s="72"/>
      <c r="P412" s="203">
        <f>O412*H412</f>
        <v>0</v>
      </c>
      <c r="Q412" s="203">
        <v>0</v>
      </c>
      <c r="R412" s="203">
        <f>Q412*H412</f>
        <v>0</v>
      </c>
      <c r="S412" s="203">
        <v>0</v>
      </c>
      <c r="T412" s="204">
        <f>S412*H412</f>
        <v>0</v>
      </c>
      <c r="U412" s="35"/>
      <c r="V412" s="35"/>
      <c r="W412" s="35"/>
      <c r="X412" s="35"/>
      <c r="Y412" s="35"/>
      <c r="Z412" s="35"/>
      <c r="AA412" s="35"/>
      <c r="AB412" s="35"/>
      <c r="AC412" s="35"/>
      <c r="AD412" s="35"/>
      <c r="AE412" s="35"/>
      <c r="AR412" s="205" t="s">
        <v>238</v>
      </c>
      <c r="AT412" s="205" t="s">
        <v>162</v>
      </c>
      <c r="AU412" s="205" t="s">
        <v>88</v>
      </c>
      <c r="AY412" s="18" t="s">
        <v>159</v>
      </c>
      <c r="BE412" s="206">
        <f>IF(N412="základní",J412,0)</f>
        <v>0</v>
      </c>
      <c r="BF412" s="206">
        <f>IF(N412="snížená",J412,0)</f>
        <v>0</v>
      </c>
      <c r="BG412" s="206">
        <f>IF(N412="zákl. přenesená",J412,0)</f>
        <v>0</v>
      </c>
      <c r="BH412" s="206">
        <f>IF(N412="sníž. přenesená",J412,0)</f>
        <v>0</v>
      </c>
      <c r="BI412" s="206">
        <f>IF(N412="nulová",J412,0)</f>
        <v>0</v>
      </c>
      <c r="BJ412" s="18" t="s">
        <v>86</v>
      </c>
      <c r="BK412" s="206">
        <f>ROUND(I412*H412,2)</f>
        <v>0</v>
      </c>
      <c r="BL412" s="18" t="s">
        <v>238</v>
      </c>
      <c r="BM412" s="205" t="s">
        <v>932</v>
      </c>
    </row>
    <row r="413" spans="1:65" s="2" customFormat="1" ht="16.5" customHeight="1">
      <c r="A413" s="35"/>
      <c r="B413" s="36"/>
      <c r="C413" s="234" t="s">
        <v>933</v>
      </c>
      <c r="D413" s="234" t="s">
        <v>240</v>
      </c>
      <c r="E413" s="235" t="s">
        <v>934</v>
      </c>
      <c r="F413" s="236" t="s">
        <v>935</v>
      </c>
      <c r="G413" s="237" t="s">
        <v>165</v>
      </c>
      <c r="H413" s="238">
        <v>1</v>
      </c>
      <c r="I413" s="239"/>
      <c r="J413" s="240">
        <f>ROUND(I413*H413,2)</f>
        <v>0</v>
      </c>
      <c r="K413" s="241"/>
      <c r="L413" s="242"/>
      <c r="M413" s="243" t="s">
        <v>1</v>
      </c>
      <c r="N413" s="244" t="s">
        <v>43</v>
      </c>
      <c r="O413" s="72"/>
      <c r="P413" s="203">
        <f>O413*H413</f>
        <v>0</v>
      </c>
      <c r="Q413" s="203">
        <v>2.98E-3</v>
      </c>
      <c r="R413" s="203">
        <f>Q413*H413</f>
        <v>2.98E-3</v>
      </c>
      <c r="S413" s="203">
        <v>0</v>
      </c>
      <c r="T413" s="204">
        <f>S413*H413</f>
        <v>0</v>
      </c>
      <c r="U413" s="35"/>
      <c r="V413" s="35"/>
      <c r="W413" s="35"/>
      <c r="X413" s="35"/>
      <c r="Y413" s="35"/>
      <c r="Z413" s="35"/>
      <c r="AA413" s="35"/>
      <c r="AB413" s="35"/>
      <c r="AC413" s="35"/>
      <c r="AD413" s="35"/>
      <c r="AE413" s="35"/>
      <c r="AR413" s="205" t="s">
        <v>243</v>
      </c>
      <c r="AT413" s="205" t="s">
        <v>240</v>
      </c>
      <c r="AU413" s="205" t="s">
        <v>88</v>
      </c>
      <c r="AY413" s="18" t="s">
        <v>159</v>
      </c>
      <c r="BE413" s="206">
        <f>IF(N413="základní",J413,0)</f>
        <v>0</v>
      </c>
      <c r="BF413" s="206">
        <f>IF(N413="snížená",J413,0)</f>
        <v>0</v>
      </c>
      <c r="BG413" s="206">
        <f>IF(N413="zákl. přenesená",J413,0)</f>
        <v>0</v>
      </c>
      <c r="BH413" s="206">
        <f>IF(N413="sníž. přenesená",J413,0)</f>
        <v>0</v>
      </c>
      <c r="BI413" s="206">
        <f>IF(N413="nulová",J413,0)</f>
        <v>0</v>
      </c>
      <c r="BJ413" s="18" t="s">
        <v>86</v>
      </c>
      <c r="BK413" s="206">
        <f>ROUND(I413*H413,2)</f>
        <v>0</v>
      </c>
      <c r="BL413" s="18" t="s">
        <v>238</v>
      </c>
      <c r="BM413" s="205" t="s">
        <v>936</v>
      </c>
    </row>
    <row r="414" spans="1:65" s="2" customFormat="1" ht="24.2" customHeight="1">
      <c r="A414" s="35"/>
      <c r="B414" s="36"/>
      <c r="C414" s="193" t="s">
        <v>937</v>
      </c>
      <c r="D414" s="193" t="s">
        <v>162</v>
      </c>
      <c r="E414" s="194" t="s">
        <v>938</v>
      </c>
      <c r="F414" s="195" t="s">
        <v>939</v>
      </c>
      <c r="G414" s="196" t="s">
        <v>940</v>
      </c>
      <c r="H414" s="197">
        <v>50</v>
      </c>
      <c r="I414" s="198"/>
      <c r="J414" s="199">
        <f>ROUND(I414*H414,2)</f>
        <v>0</v>
      </c>
      <c r="K414" s="200"/>
      <c r="L414" s="40"/>
      <c r="M414" s="201" t="s">
        <v>1</v>
      </c>
      <c r="N414" s="202" t="s">
        <v>43</v>
      </c>
      <c r="O414" s="72"/>
      <c r="P414" s="203">
        <f>O414*H414</f>
        <v>0</v>
      </c>
      <c r="Q414" s="203">
        <v>0</v>
      </c>
      <c r="R414" s="203">
        <f>Q414*H414</f>
        <v>0</v>
      </c>
      <c r="S414" s="203">
        <v>0</v>
      </c>
      <c r="T414" s="204">
        <f>S414*H414</f>
        <v>0</v>
      </c>
      <c r="U414" s="35"/>
      <c r="V414" s="35"/>
      <c r="W414" s="35"/>
      <c r="X414" s="35"/>
      <c r="Y414" s="35"/>
      <c r="Z414" s="35"/>
      <c r="AA414" s="35"/>
      <c r="AB414" s="35"/>
      <c r="AC414" s="35"/>
      <c r="AD414" s="35"/>
      <c r="AE414" s="35"/>
      <c r="AR414" s="205" t="s">
        <v>238</v>
      </c>
      <c r="AT414" s="205" t="s">
        <v>162</v>
      </c>
      <c r="AU414" s="205" t="s">
        <v>88</v>
      </c>
      <c r="AY414" s="18" t="s">
        <v>159</v>
      </c>
      <c r="BE414" s="206">
        <f>IF(N414="základní",J414,0)</f>
        <v>0</v>
      </c>
      <c r="BF414" s="206">
        <f>IF(N414="snížená",J414,0)</f>
        <v>0</v>
      </c>
      <c r="BG414" s="206">
        <f>IF(N414="zákl. přenesená",J414,0)</f>
        <v>0</v>
      </c>
      <c r="BH414" s="206">
        <f>IF(N414="sníž. přenesená",J414,0)</f>
        <v>0</v>
      </c>
      <c r="BI414" s="206">
        <f>IF(N414="nulová",J414,0)</f>
        <v>0</v>
      </c>
      <c r="BJ414" s="18" t="s">
        <v>86</v>
      </c>
      <c r="BK414" s="206">
        <f>ROUND(I414*H414,2)</f>
        <v>0</v>
      </c>
      <c r="BL414" s="18" t="s">
        <v>238</v>
      </c>
      <c r="BM414" s="205" t="s">
        <v>941</v>
      </c>
    </row>
    <row r="415" spans="1:65" s="2" customFormat="1" ht="44.25" customHeight="1">
      <c r="A415" s="35"/>
      <c r="B415" s="36"/>
      <c r="C415" s="193" t="s">
        <v>942</v>
      </c>
      <c r="D415" s="193" t="s">
        <v>162</v>
      </c>
      <c r="E415" s="194" t="s">
        <v>943</v>
      </c>
      <c r="F415" s="195" t="s">
        <v>944</v>
      </c>
      <c r="G415" s="196" t="s">
        <v>330</v>
      </c>
      <c r="H415" s="245"/>
      <c r="I415" s="198"/>
      <c r="J415" s="199">
        <f>ROUND(I415*H415,2)</f>
        <v>0</v>
      </c>
      <c r="K415" s="200"/>
      <c r="L415" s="40"/>
      <c r="M415" s="201" t="s">
        <v>1</v>
      </c>
      <c r="N415" s="202" t="s">
        <v>43</v>
      </c>
      <c r="O415" s="72"/>
      <c r="P415" s="203">
        <f>O415*H415</f>
        <v>0</v>
      </c>
      <c r="Q415" s="203">
        <v>0</v>
      </c>
      <c r="R415" s="203">
        <f>Q415*H415</f>
        <v>0</v>
      </c>
      <c r="S415" s="203">
        <v>0</v>
      </c>
      <c r="T415" s="204">
        <f>S415*H415</f>
        <v>0</v>
      </c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  <c r="AR415" s="205" t="s">
        <v>238</v>
      </c>
      <c r="AT415" s="205" t="s">
        <v>162</v>
      </c>
      <c r="AU415" s="205" t="s">
        <v>88</v>
      </c>
      <c r="AY415" s="18" t="s">
        <v>159</v>
      </c>
      <c r="BE415" s="206">
        <f>IF(N415="základní",J415,0)</f>
        <v>0</v>
      </c>
      <c r="BF415" s="206">
        <f>IF(N415="snížená",J415,0)</f>
        <v>0</v>
      </c>
      <c r="BG415" s="206">
        <f>IF(N415="zákl. přenesená",J415,0)</f>
        <v>0</v>
      </c>
      <c r="BH415" s="206">
        <f>IF(N415="sníž. přenesená",J415,0)</f>
        <v>0</v>
      </c>
      <c r="BI415" s="206">
        <f>IF(N415="nulová",J415,0)</f>
        <v>0</v>
      </c>
      <c r="BJ415" s="18" t="s">
        <v>86</v>
      </c>
      <c r="BK415" s="206">
        <f>ROUND(I415*H415,2)</f>
        <v>0</v>
      </c>
      <c r="BL415" s="18" t="s">
        <v>238</v>
      </c>
      <c r="BM415" s="205" t="s">
        <v>945</v>
      </c>
    </row>
    <row r="416" spans="1:65" s="12" customFormat="1" ht="22.9" customHeight="1">
      <c r="B416" s="177"/>
      <c r="C416" s="178"/>
      <c r="D416" s="179" t="s">
        <v>77</v>
      </c>
      <c r="E416" s="191" t="s">
        <v>475</v>
      </c>
      <c r="F416" s="191" t="s">
        <v>946</v>
      </c>
      <c r="G416" s="178"/>
      <c r="H416" s="178"/>
      <c r="I416" s="181"/>
      <c r="J416" s="192">
        <f>BK416</f>
        <v>0</v>
      </c>
      <c r="K416" s="178"/>
      <c r="L416" s="183"/>
      <c r="M416" s="184"/>
      <c r="N416" s="185"/>
      <c r="O416" s="185"/>
      <c r="P416" s="186">
        <f>SUM(P417:P428)</f>
        <v>0</v>
      </c>
      <c r="Q416" s="185"/>
      <c r="R416" s="186">
        <f>SUM(R417:R428)</f>
        <v>0.30084100000000003</v>
      </c>
      <c r="S416" s="185"/>
      <c r="T416" s="187">
        <f>SUM(T417:T428)</f>
        <v>0</v>
      </c>
      <c r="AR416" s="188" t="s">
        <v>88</v>
      </c>
      <c r="AT416" s="189" t="s">
        <v>77</v>
      </c>
      <c r="AU416" s="189" t="s">
        <v>86</v>
      </c>
      <c r="AY416" s="188" t="s">
        <v>159</v>
      </c>
      <c r="BK416" s="190">
        <f>SUM(BK417:BK428)</f>
        <v>0</v>
      </c>
    </row>
    <row r="417" spans="1:65" s="2" customFormat="1" ht="24.2" customHeight="1">
      <c r="A417" s="35"/>
      <c r="B417" s="36"/>
      <c r="C417" s="193" t="s">
        <v>947</v>
      </c>
      <c r="D417" s="193" t="s">
        <v>162</v>
      </c>
      <c r="E417" s="194" t="s">
        <v>948</v>
      </c>
      <c r="F417" s="195" t="s">
        <v>949</v>
      </c>
      <c r="G417" s="196" t="s">
        <v>165</v>
      </c>
      <c r="H417" s="197">
        <v>28</v>
      </c>
      <c r="I417" s="198"/>
      <c r="J417" s="199">
        <f>ROUND(I417*H417,2)</f>
        <v>0</v>
      </c>
      <c r="K417" s="200"/>
      <c r="L417" s="40"/>
      <c r="M417" s="201" t="s">
        <v>1</v>
      </c>
      <c r="N417" s="202" t="s">
        <v>43</v>
      </c>
      <c r="O417" s="72"/>
      <c r="P417" s="203">
        <f>O417*H417</f>
        <v>0</v>
      </c>
      <c r="Q417" s="203">
        <v>6.0000000000000002E-5</v>
      </c>
      <c r="R417" s="203">
        <f>Q417*H417</f>
        <v>1.6800000000000001E-3</v>
      </c>
      <c r="S417" s="203">
        <v>0</v>
      </c>
      <c r="T417" s="204">
        <f>S417*H417</f>
        <v>0</v>
      </c>
      <c r="U417" s="35"/>
      <c r="V417" s="35"/>
      <c r="W417" s="35"/>
      <c r="X417" s="35"/>
      <c r="Y417" s="35"/>
      <c r="Z417" s="35"/>
      <c r="AA417" s="35"/>
      <c r="AB417" s="35"/>
      <c r="AC417" s="35"/>
      <c r="AD417" s="35"/>
      <c r="AE417" s="35"/>
      <c r="AR417" s="205" t="s">
        <v>238</v>
      </c>
      <c r="AT417" s="205" t="s">
        <v>162</v>
      </c>
      <c r="AU417" s="205" t="s">
        <v>88</v>
      </c>
      <c r="AY417" s="18" t="s">
        <v>159</v>
      </c>
      <c r="BE417" s="206">
        <f>IF(N417="základní",J417,0)</f>
        <v>0</v>
      </c>
      <c r="BF417" s="206">
        <f>IF(N417="snížená",J417,0)</f>
        <v>0</v>
      </c>
      <c r="BG417" s="206">
        <f>IF(N417="zákl. přenesená",J417,0)</f>
        <v>0</v>
      </c>
      <c r="BH417" s="206">
        <f>IF(N417="sníž. přenesená",J417,0)</f>
        <v>0</v>
      </c>
      <c r="BI417" s="206">
        <f>IF(N417="nulová",J417,0)</f>
        <v>0</v>
      </c>
      <c r="BJ417" s="18" t="s">
        <v>86</v>
      </c>
      <c r="BK417" s="206">
        <f>ROUND(I417*H417,2)</f>
        <v>0</v>
      </c>
      <c r="BL417" s="18" t="s">
        <v>238</v>
      </c>
      <c r="BM417" s="205" t="s">
        <v>950</v>
      </c>
    </row>
    <row r="418" spans="1:65" s="13" customFormat="1" ht="11.25">
      <c r="B418" s="207"/>
      <c r="C418" s="208"/>
      <c r="D418" s="209" t="s">
        <v>182</v>
      </c>
      <c r="E418" s="210" t="s">
        <v>1</v>
      </c>
      <c r="F418" s="211" t="s">
        <v>951</v>
      </c>
      <c r="G418" s="208"/>
      <c r="H418" s="212">
        <v>28</v>
      </c>
      <c r="I418" s="213"/>
      <c r="J418" s="208"/>
      <c r="K418" s="208"/>
      <c r="L418" s="214"/>
      <c r="M418" s="215"/>
      <c r="N418" s="216"/>
      <c r="O418" s="216"/>
      <c r="P418" s="216"/>
      <c r="Q418" s="216"/>
      <c r="R418" s="216"/>
      <c r="S418" s="216"/>
      <c r="T418" s="217"/>
      <c r="AT418" s="218" t="s">
        <v>182</v>
      </c>
      <c r="AU418" s="218" t="s">
        <v>88</v>
      </c>
      <c r="AV418" s="13" t="s">
        <v>88</v>
      </c>
      <c r="AW418" s="13" t="s">
        <v>34</v>
      </c>
      <c r="AX418" s="13" t="s">
        <v>86</v>
      </c>
      <c r="AY418" s="218" t="s">
        <v>159</v>
      </c>
    </row>
    <row r="419" spans="1:65" s="2" customFormat="1" ht="24.2" customHeight="1">
      <c r="A419" s="35"/>
      <c r="B419" s="36"/>
      <c r="C419" s="193" t="s">
        <v>952</v>
      </c>
      <c r="D419" s="193" t="s">
        <v>162</v>
      </c>
      <c r="E419" s="194" t="s">
        <v>953</v>
      </c>
      <c r="F419" s="195" t="s">
        <v>954</v>
      </c>
      <c r="G419" s="196" t="s">
        <v>269</v>
      </c>
      <c r="H419" s="197">
        <v>2.5</v>
      </c>
      <c r="I419" s="198"/>
      <c r="J419" s="199">
        <f t="shared" ref="J419:J428" si="0">ROUND(I419*H419,2)</f>
        <v>0</v>
      </c>
      <c r="K419" s="200"/>
      <c r="L419" s="40"/>
      <c r="M419" s="201" t="s">
        <v>1</v>
      </c>
      <c r="N419" s="202" t="s">
        <v>43</v>
      </c>
      <c r="O419" s="72"/>
      <c r="P419" s="203">
        <f t="shared" ref="P419:P428" si="1">O419*H419</f>
        <v>0</v>
      </c>
      <c r="Q419" s="203">
        <v>2.0000000000000002E-5</v>
      </c>
      <c r="R419" s="203">
        <f t="shared" ref="R419:R428" si="2">Q419*H419</f>
        <v>5.0000000000000002E-5</v>
      </c>
      <c r="S419" s="203">
        <v>0</v>
      </c>
      <c r="T419" s="204">
        <f t="shared" ref="T419:T428" si="3">S419*H419</f>
        <v>0</v>
      </c>
      <c r="U419" s="35"/>
      <c r="V419" s="35"/>
      <c r="W419" s="35"/>
      <c r="X419" s="35"/>
      <c r="Y419" s="35"/>
      <c r="Z419" s="35"/>
      <c r="AA419" s="35"/>
      <c r="AB419" s="35"/>
      <c r="AC419" s="35"/>
      <c r="AD419" s="35"/>
      <c r="AE419" s="35"/>
      <c r="AR419" s="205" t="s">
        <v>238</v>
      </c>
      <c r="AT419" s="205" t="s">
        <v>162</v>
      </c>
      <c r="AU419" s="205" t="s">
        <v>88</v>
      </c>
      <c r="AY419" s="18" t="s">
        <v>159</v>
      </c>
      <c r="BE419" s="206">
        <f t="shared" ref="BE419:BE428" si="4">IF(N419="základní",J419,0)</f>
        <v>0</v>
      </c>
      <c r="BF419" s="206">
        <f t="shared" ref="BF419:BF428" si="5">IF(N419="snížená",J419,0)</f>
        <v>0</v>
      </c>
      <c r="BG419" s="206">
        <f t="shared" ref="BG419:BG428" si="6">IF(N419="zákl. přenesená",J419,0)</f>
        <v>0</v>
      </c>
      <c r="BH419" s="206">
        <f t="shared" ref="BH419:BH428" si="7">IF(N419="sníž. přenesená",J419,0)</f>
        <v>0</v>
      </c>
      <c r="BI419" s="206">
        <f t="shared" ref="BI419:BI428" si="8">IF(N419="nulová",J419,0)</f>
        <v>0</v>
      </c>
      <c r="BJ419" s="18" t="s">
        <v>86</v>
      </c>
      <c r="BK419" s="206">
        <f t="shared" ref="BK419:BK428" si="9">ROUND(I419*H419,2)</f>
        <v>0</v>
      </c>
      <c r="BL419" s="18" t="s">
        <v>238</v>
      </c>
      <c r="BM419" s="205" t="s">
        <v>955</v>
      </c>
    </row>
    <row r="420" spans="1:65" s="2" customFormat="1" ht="24.2" customHeight="1">
      <c r="A420" s="35"/>
      <c r="B420" s="36"/>
      <c r="C420" s="193" t="s">
        <v>956</v>
      </c>
      <c r="D420" s="193" t="s">
        <v>162</v>
      </c>
      <c r="E420" s="194" t="s">
        <v>957</v>
      </c>
      <c r="F420" s="195" t="s">
        <v>958</v>
      </c>
      <c r="G420" s="196" t="s">
        <v>269</v>
      </c>
      <c r="H420" s="197">
        <v>2.5</v>
      </c>
      <c r="I420" s="198"/>
      <c r="J420" s="199">
        <f t="shared" si="0"/>
        <v>0</v>
      </c>
      <c r="K420" s="200"/>
      <c r="L420" s="40"/>
      <c r="M420" s="201" t="s">
        <v>1</v>
      </c>
      <c r="N420" s="202" t="s">
        <v>43</v>
      </c>
      <c r="O420" s="72"/>
      <c r="P420" s="203">
        <f t="shared" si="1"/>
        <v>0</v>
      </c>
      <c r="Q420" s="203">
        <v>1.3999999999999999E-4</v>
      </c>
      <c r="R420" s="203">
        <f t="shared" si="2"/>
        <v>3.4999999999999994E-4</v>
      </c>
      <c r="S420" s="203">
        <v>0</v>
      </c>
      <c r="T420" s="204">
        <f t="shared" si="3"/>
        <v>0</v>
      </c>
      <c r="U420" s="35"/>
      <c r="V420" s="35"/>
      <c r="W420" s="35"/>
      <c r="X420" s="35"/>
      <c r="Y420" s="35"/>
      <c r="Z420" s="35"/>
      <c r="AA420" s="35"/>
      <c r="AB420" s="35"/>
      <c r="AC420" s="35"/>
      <c r="AD420" s="35"/>
      <c r="AE420" s="35"/>
      <c r="AR420" s="205" t="s">
        <v>238</v>
      </c>
      <c r="AT420" s="205" t="s">
        <v>162</v>
      </c>
      <c r="AU420" s="205" t="s">
        <v>88</v>
      </c>
      <c r="AY420" s="18" t="s">
        <v>159</v>
      </c>
      <c r="BE420" s="206">
        <f t="shared" si="4"/>
        <v>0</v>
      </c>
      <c r="BF420" s="206">
        <f t="shared" si="5"/>
        <v>0</v>
      </c>
      <c r="BG420" s="206">
        <f t="shared" si="6"/>
        <v>0</v>
      </c>
      <c r="BH420" s="206">
        <f t="shared" si="7"/>
        <v>0</v>
      </c>
      <c r="BI420" s="206">
        <f t="shared" si="8"/>
        <v>0</v>
      </c>
      <c r="BJ420" s="18" t="s">
        <v>86</v>
      </c>
      <c r="BK420" s="206">
        <f t="shared" si="9"/>
        <v>0</v>
      </c>
      <c r="BL420" s="18" t="s">
        <v>238</v>
      </c>
      <c r="BM420" s="205" t="s">
        <v>959</v>
      </c>
    </row>
    <row r="421" spans="1:65" s="2" customFormat="1" ht="24.2" customHeight="1">
      <c r="A421" s="35"/>
      <c r="B421" s="36"/>
      <c r="C421" s="193" t="s">
        <v>960</v>
      </c>
      <c r="D421" s="193" t="s">
        <v>162</v>
      </c>
      <c r="E421" s="194" t="s">
        <v>961</v>
      </c>
      <c r="F421" s="195" t="s">
        <v>962</v>
      </c>
      <c r="G421" s="196" t="s">
        <v>269</v>
      </c>
      <c r="H421" s="197">
        <v>2.5</v>
      </c>
      <c r="I421" s="198"/>
      <c r="J421" s="199">
        <f t="shared" si="0"/>
        <v>0</v>
      </c>
      <c r="K421" s="200"/>
      <c r="L421" s="40"/>
      <c r="M421" s="201" t="s">
        <v>1</v>
      </c>
      <c r="N421" s="202" t="s">
        <v>43</v>
      </c>
      <c r="O421" s="72"/>
      <c r="P421" s="203">
        <f t="shared" si="1"/>
        <v>0</v>
      </c>
      <c r="Q421" s="203">
        <v>1.2E-4</v>
      </c>
      <c r="R421" s="203">
        <f t="shared" si="2"/>
        <v>3.0000000000000003E-4</v>
      </c>
      <c r="S421" s="203">
        <v>0</v>
      </c>
      <c r="T421" s="204">
        <f t="shared" si="3"/>
        <v>0</v>
      </c>
      <c r="U421" s="35"/>
      <c r="V421" s="35"/>
      <c r="W421" s="35"/>
      <c r="X421" s="35"/>
      <c r="Y421" s="35"/>
      <c r="Z421" s="35"/>
      <c r="AA421" s="35"/>
      <c r="AB421" s="35"/>
      <c r="AC421" s="35"/>
      <c r="AD421" s="35"/>
      <c r="AE421" s="35"/>
      <c r="AR421" s="205" t="s">
        <v>238</v>
      </c>
      <c r="AT421" s="205" t="s">
        <v>162</v>
      </c>
      <c r="AU421" s="205" t="s">
        <v>88</v>
      </c>
      <c r="AY421" s="18" t="s">
        <v>159</v>
      </c>
      <c r="BE421" s="206">
        <f t="shared" si="4"/>
        <v>0</v>
      </c>
      <c r="BF421" s="206">
        <f t="shared" si="5"/>
        <v>0</v>
      </c>
      <c r="BG421" s="206">
        <f t="shared" si="6"/>
        <v>0</v>
      </c>
      <c r="BH421" s="206">
        <f t="shared" si="7"/>
        <v>0</v>
      </c>
      <c r="BI421" s="206">
        <f t="shared" si="8"/>
        <v>0</v>
      </c>
      <c r="BJ421" s="18" t="s">
        <v>86</v>
      </c>
      <c r="BK421" s="206">
        <f t="shared" si="9"/>
        <v>0</v>
      </c>
      <c r="BL421" s="18" t="s">
        <v>238</v>
      </c>
      <c r="BM421" s="205" t="s">
        <v>963</v>
      </c>
    </row>
    <row r="422" spans="1:65" s="2" customFormat="1" ht="24.2" customHeight="1">
      <c r="A422" s="35"/>
      <c r="B422" s="36"/>
      <c r="C422" s="193" t="s">
        <v>964</v>
      </c>
      <c r="D422" s="193" t="s">
        <v>162</v>
      </c>
      <c r="E422" s="194" t="s">
        <v>965</v>
      </c>
      <c r="F422" s="195" t="s">
        <v>966</v>
      </c>
      <c r="G422" s="196" t="s">
        <v>269</v>
      </c>
      <c r="H422" s="197">
        <v>2.5</v>
      </c>
      <c r="I422" s="198"/>
      <c r="J422" s="199">
        <f t="shared" si="0"/>
        <v>0</v>
      </c>
      <c r="K422" s="200"/>
      <c r="L422" s="40"/>
      <c r="M422" s="201" t="s">
        <v>1</v>
      </c>
      <c r="N422" s="202" t="s">
        <v>43</v>
      </c>
      <c r="O422" s="72"/>
      <c r="P422" s="203">
        <f t="shared" si="1"/>
        <v>0</v>
      </c>
      <c r="Q422" s="203">
        <v>1.2E-4</v>
      </c>
      <c r="R422" s="203">
        <f t="shared" si="2"/>
        <v>3.0000000000000003E-4</v>
      </c>
      <c r="S422" s="203">
        <v>0</v>
      </c>
      <c r="T422" s="204">
        <f t="shared" si="3"/>
        <v>0</v>
      </c>
      <c r="U422" s="35"/>
      <c r="V422" s="35"/>
      <c r="W422" s="35"/>
      <c r="X422" s="35"/>
      <c r="Y422" s="35"/>
      <c r="Z422" s="35"/>
      <c r="AA422" s="35"/>
      <c r="AB422" s="35"/>
      <c r="AC422" s="35"/>
      <c r="AD422" s="35"/>
      <c r="AE422" s="35"/>
      <c r="AR422" s="205" t="s">
        <v>238</v>
      </c>
      <c r="AT422" s="205" t="s">
        <v>162</v>
      </c>
      <c r="AU422" s="205" t="s">
        <v>88</v>
      </c>
      <c r="AY422" s="18" t="s">
        <v>159</v>
      </c>
      <c r="BE422" s="206">
        <f t="shared" si="4"/>
        <v>0</v>
      </c>
      <c r="BF422" s="206">
        <f t="shared" si="5"/>
        <v>0</v>
      </c>
      <c r="BG422" s="206">
        <f t="shared" si="6"/>
        <v>0</v>
      </c>
      <c r="BH422" s="206">
        <f t="shared" si="7"/>
        <v>0</v>
      </c>
      <c r="BI422" s="206">
        <f t="shared" si="8"/>
        <v>0</v>
      </c>
      <c r="BJ422" s="18" t="s">
        <v>86</v>
      </c>
      <c r="BK422" s="206">
        <f t="shared" si="9"/>
        <v>0</v>
      </c>
      <c r="BL422" s="18" t="s">
        <v>238</v>
      </c>
      <c r="BM422" s="205" t="s">
        <v>967</v>
      </c>
    </row>
    <row r="423" spans="1:65" s="2" customFormat="1" ht="37.9" customHeight="1">
      <c r="A423" s="35"/>
      <c r="B423" s="36"/>
      <c r="C423" s="193" t="s">
        <v>968</v>
      </c>
      <c r="D423" s="193" t="s">
        <v>162</v>
      </c>
      <c r="E423" s="194" t="s">
        <v>969</v>
      </c>
      <c r="F423" s="195" t="s">
        <v>970</v>
      </c>
      <c r="G423" s="196" t="s">
        <v>269</v>
      </c>
      <c r="H423" s="197">
        <v>328.5</v>
      </c>
      <c r="I423" s="198"/>
      <c r="J423" s="199">
        <f t="shared" si="0"/>
        <v>0</v>
      </c>
      <c r="K423" s="200"/>
      <c r="L423" s="40"/>
      <c r="M423" s="201" t="s">
        <v>1</v>
      </c>
      <c r="N423" s="202" t="s">
        <v>43</v>
      </c>
      <c r="O423" s="72"/>
      <c r="P423" s="203">
        <f t="shared" si="1"/>
        <v>0</v>
      </c>
      <c r="Q423" s="203">
        <v>1.1E-4</v>
      </c>
      <c r="R423" s="203">
        <f t="shared" si="2"/>
        <v>3.6135E-2</v>
      </c>
      <c r="S423" s="203">
        <v>0</v>
      </c>
      <c r="T423" s="204">
        <f t="shared" si="3"/>
        <v>0</v>
      </c>
      <c r="U423" s="35"/>
      <c r="V423" s="35"/>
      <c r="W423" s="35"/>
      <c r="X423" s="35"/>
      <c r="Y423" s="35"/>
      <c r="Z423" s="35"/>
      <c r="AA423" s="35"/>
      <c r="AB423" s="35"/>
      <c r="AC423" s="35"/>
      <c r="AD423" s="35"/>
      <c r="AE423" s="35"/>
      <c r="AR423" s="205" t="s">
        <v>238</v>
      </c>
      <c r="AT423" s="205" t="s">
        <v>162</v>
      </c>
      <c r="AU423" s="205" t="s">
        <v>88</v>
      </c>
      <c r="AY423" s="18" t="s">
        <v>159</v>
      </c>
      <c r="BE423" s="206">
        <f t="shared" si="4"/>
        <v>0</v>
      </c>
      <c r="BF423" s="206">
        <f t="shared" si="5"/>
        <v>0</v>
      </c>
      <c r="BG423" s="206">
        <f t="shared" si="6"/>
        <v>0</v>
      </c>
      <c r="BH423" s="206">
        <f t="shared" si="7"/>
        <v>0</v>
      </c>
      <c r="BI423" s="206">
        <f t="shared" si="8"/>
        <v>0</v>
      </c>
      <c r="BJ423" s="18" t="s">
        <v>86</v>
      </c>
      <c r="BK423" s="206">
        <f t="shared" si="9"/>
        <v>0</v>
      </c>
      <c r="BL423" s="18" t="s">
        <v>238</v>
      </c>
      <c r="BM423" s="205" t="s">
        <v>971</v>
      </c>
    </row>
    <row r="424" spans="1:65" s="2" customFormat="1" ht="49.15" customHeight="1">
      <c r="A424" s="35"/>
      <c r="B424" s="36"/>
      <c r="C424" s="193" t="s">
        <v>972</v>
      </c>
      <c r="D424" s="193" t="s">
        <v>162</v>
      </c>
      <c r="E424" s="194" t="s">
        <v>973</v>
      </c>
      <c r="F424" s="195" t="s">
        <v>974</v>
      </c>
      <c r="G424" s="196" t="s">
        <v>269</v>
      </c>
      <c r="H424" s="197">
        <v>38.64</v>
      </c>
      <c r="I424" s="198"/>
      <c r="J424" s="199">
        <f t="shared" si="0"/>
        <v>0</v>
      </c>
      <c r="K424" s="200"/>
      <c r="L424" s="40"/>
      <c r="M424" s="201" t="s">
        <v>1</v>
      </c>
      <c r="N424" s="202" t="s">
        <v>43</v>
      </c>
      <c r="O424" s="72"/>
      <c r="P424" s="203">
        <f t="shared" si="1"/>
        <v>0</v>
      </c>
      <c r="Q424" s="203">
        <v>1.4999999999999999E-4</v>
      </c>
      <c r="R424" s="203">
        <f t="shared" si="2"/>
        <v>5.7959999999999999E-3</v>
      </c>
      <c r="S424" s="203">
        <v>0</v>
      </c>
      <c r="T424" s="204">
        <f t="shared" si="3"/>
        <v>0</v>
      </c>
      <c r="U424" s="35"/>
      <c r="V424" s="35"/>
      <c r="W424" s="35"/>
      <c r="X424" s="35"/>
      <c r="Y424" s="35"/>
      <c r="Z424" s="35"/>
      <c r="AA424" s="35"/>
      <c r="AB424" s="35"/>
      <c r="AC424" s="35"/>
      <c r="AD424" s="35"/>
      <c r="AE424" s="35"/>
      <c r="AR424" s="205" t="s">
        <v>238</v>
      </c>
      <c r="AT424" s="205" t="s">
        <v>162</v>
      </c>
      <c r="AU424" s="205" t="s">
        <v>88</v>
      </c>
      <c r="AY424" s="18" t="s">
        <v>159</v>
      </c>
      <c r="BE424" s="206">
        <f t="shared" si="4"/>
        <v>0</v>
      </c>
      <c r="BF424" s="206">
        <f t="shared" si="5"/>
        <v>0</v>
      </c>
      <c r="BG424" s="206">
        <f t="shared" si="6"/>
        <v>0</v>
      </c>
      <c r="BH424" s="206">
        <f t="shared" si="7"/>
        <v>0</v>
      </c>
      <c r="BI424" s="206">
        <f t="shared" si="8"/>
        <v>0</v>
      </c>
      <c r="BJ424" s="18" t="s">
        <v>86</v>
      </c>
      <c r="BK424" s="206">
        <f t="shared" si="9"/>
        <v>0</v>
      </c>
      <c r="BL424" s="18" t="s">
        <v>238</v>
      </c>
      <c r="BM424" s="205" t="s">
        <v>975</v>
      </c>
    </row>
    <row r="425" spans="1:65" s="2" customFormat="1" ht="37.9" customHeight="1">
      <c r="A425" s="35"/>
      <c r="B425" s="36"/>
      <c r="C425" s="193" t="s">
        <v>976</v>
      </c>
      <c r="D425" s="193" t="s">
        <v>162</v>
      </c>
      <c r="E425" s="194" t="s">
        <v>977</v>
      </c>
      <c r="F425" s="195" t="s">
        <v>978</v>
      </c>
      <c r="G425" s="196" t="s">
        <v>269</v>
      </c>
      <c r="H425" s="197">
        <v>328.5</v>
      </c>
      <c r="I425" s="198"/>
      <c r="J425" s="199">
        <f t="shared" si="0"/>
        <v>0</v>
      </c>
      <c r="K425" s="200"/>
      <c r="L425" s="40"/>
      <c r="M425" s="201" t="s">
        <v>1</v>
      </c>
      <c r="N425" s="202" t="s">
        <v>43</v>
      </c>
      <c r="O425" s="72"/>
      <c r="P425" s="203">
        <f t="shared" si="1"/>
        <v>0</v>
      </c>
      <c r="Q425" s="203">
        <v>7.2000000000000005E-4</v>
      </c>
      <c r="R425" s="203">
        <f t="shared" si="2"/>
        <v>0.23652000000000001</v>
      </c>
      <c r="S425" s="203">
        <v>0</v>
      </c>
      <c r="T425" s="204">
        <f t="shared" si="3"/>
        <v>0</v>
      </c>
      <c r="U425" s="35"/>
      <c r="V425" s="35"/>
      <c r="W425" s="35"/>
      <c r="X425" s="35"/>
      <c r="Y425" s="35"/>
      <c r="Z425" s="35"/>
      <c r="AA425" s="35"/>
      <c r="AB425" s="35"/>
      <c r="AC425" s="35"/>
      <c r="AD425" s="35"/>
      <c r="AE425" s="35"/>
      <c r="AR425" s="205" t="s">
        <v>238</v>
      </c>
      <c r="AT425" s="205" t="s">
        <v>162</v>
      </c>
      <c r="AU425" s="205" t="s">
        <v>88</v>
      </c>
      <c r="AY425" s="18" t="s">
        <v>159</v>
      </c>
      <c r="BE425" s="206">
        <f t="shared" si="4"/>
        <v>0</v>
      </c>
      <c r="BF425" s="206">
        <f t="shared" si="5"/>
        <v>0</v>
      </c>
      <c r="BG425" s="206">
        <f t="shared" si="6"/>
        <v>0</v>
      </c>
      <c r="BH425" s="206">
        <f t="shared" si="7"/>
        <v>0</v>
      </c>
      <c r="BI425" s="206">
        <f t="shared" si="8"/>
        <v>0</v>
      </c>
      <c r="BJ425" s="18" t="s">
        <v>86</v>
      </c>
      <c r="BK425" s="206">
        <f t="shared" si="9"/>
        <v>0</v>
      </c>
      <c r="BL425" s="18" t="s">
        <v>238</v>
      </c>
      <c r="BM425" s="205" t="s">
        <v>979</v>
      </c>
    </row>
    <row r="426" spans="1:65" s="2" customFormat="1" ht="49.15" customHeight="1">
      <c r="A426" s="35"/>
      <c r="B426" s="36"/>
      <c r="C426" s="193" t="s">
        <v>980</v>
      </c>
      <c r="D426" s="193" t="s">
        <v>162</v>
      </c>
      <c r="E426" s="194" t="s">
        <v>981</v>
      </c>
      <c r="F426" s="195" t="s">
        <v>982</v>
      </c>
      <c r="G426" s="196" t="s">
        <v>269</v>
      </c>
      <c r="H426" s="197">
        <v>328.5</v>
      </c>
      <c r="I426" s="198"/>
      <c r="J426" s="199">
        <f t="shared" si="0"/>
        <v>0</v>
      </c>
      <c r="K426" s="200"/>
      <c r="L426" s="40"/>
      <c r="M426" s="201" t="s">
        <v>1</v>
      </c>
      <c r="N426" s="202" t="s">
        <v>43</v>
      </c>
      <c r="O426" s="72"/>
      <c r="P426" s="203">
        <f t="shared" si="1"/>
        <v>0</v>
      </c>
      <c r="Q426" s="203">
        <v>4.0000000000000003E-5</v>
      </c>
      <c r="R426" s="203">
        <f t="shared" si="2"/>
        <v>1.3140000000000001E-2</v>
      </c>
      <c r="S426" s="203">
        <v>0</v>
      </c>
      <c r="T426" s="204">
        <f t="shared" si="3"/>
        <v>0</v>
      </c>
      <c r="U426" s="35"/>
      <c r="V426" s="35"/>
      <c r="W426" s="35"/>
      <c r="X426" s="35"/>
      <c r="Y426" s="35"/>
      <c r="Z426" s="35"/>
      <c r="AA426" s="35"/>
      <c r="AB426" s="35"/>
      <c r="AC426" s="35"/>
      <c r="AD426" s="35"/>
      <c r="AE426" s="35"/>
      <c r="AR426" s="205" t="s">
        <v>238</v>
      </c>
      <c r="AT426" s="205" t="s">
        <v>162</v>
      </c>
      <c r="AU426" s="205" t="s">
        <v>88</v>
      </c>
      <c r="AY426" s="18" t="s">
        <v>159</v>
      </c>
      <c r="BE426" s="206">
        <f t="shared" si="4"/>
        <v>0</v>
      </c>
      <c r="BF426" s="206">
        <f t="shared" si="5"/>
        <v>0</v>
      </c>
      <c r="BG426" s="206">
        <f t="shared" si="6"/>
        <v>0</v>
      </c>
      <c r="BH426" s="206">
        <f t="shared" si="7"/>
        <v>0</v>
      </c>
      <c r="BI426" s="206">
        <f t="shared" si="8"/>
        <v>0</v>
      </c>
      <c r="BJ426" s="18" t="s">
        <v>86</v>
      </c>
      <c r="BK426" s="206">
        <f t="shared" si="9"/>
        <v>0</v>
      </c>
      <c r="BL426" s="18" t="s">
        <v>238</v>
      </c>
      <c r="BM426" s="205" t="s">
        <v>983</v>
      </c>
    </row>
    <row r="427" spans="1:65" s="2" customFormat="1" ht="37.9" customHeight="1">
      <c r="A427" s="35"/>
      <c r="B427" s="36"/>
      <c r="C427" s="193" t="s">
        <v>984</v>
      </c>
      <c r="D427" s="193" t="s">
        <v>162</v>
      </c>
      <c r="E427" s="194" t="s">
        <v>985</v>
      </c>
      <c r="F427" s="195" t="s">
        <v>986</v>
      </c>
      <c r="G427" s="196" t="s">
        <v>269</v>
      </c>
      <c r="H427" s="197">
        <v>328.5</v>
      </c>
      <c r="I427" s="198"/>
      <c r="J427" s="199">
        <f t="shared" si="0"/>
        <v>0</v>
      </c>
      <c r="K427" s="200"/>
      <c r="L427" s="40"/>
      <c r="M427" s="201" t="s">
        <v>1</v>
      </c>
      <c r="N427" s="202" t="s">
        <v>43</v>
      </c>
      <c r="O427" s="72"/>
      <c r="P427" s="203">
        <f t="shared" si="1"/>
        <v>0</v>
      </c>
      <c r="Q427" s="203">
        <v>0</v>
      </c>
      <c r="R427" s="203">
        <f t="shared" si="2"/>
        <v>0</v>
      </c>
      <c r="S427" s="203">
        <v>0</v>
      </c>
      <c r="T427" s="204">
        <f t="shared" si="3"/>
        <v>0</v>
      </c>
      <c r="U427" s="35"/>
      <c r="V427" s="35"/>
      <c r="W427" s="35"/>
      <c r="X427" s="35"/>
      <c r="Y427" s="35"/>
      <c r="Z427" s="35"/>
      <c r="AA427" s="35"/>
      <c r="AB427" s="35"/>
      <c r="AC427" s="35"/>
      <c r="AD427" s="35"/>
      <c r="AE427" s="35"/>
      <c r="AR427" s="205" t="s">
        <v>238</v>
      </c>
      <c r="AT427" s="205" t="s">
        <v>162</v>
      </c>
      <c r="AU427" s="205" t="s">
        <v>88</v>
      </c>
      <c r="AY427" s="18" t="s">
        <v>159</v>
      </c>
      <c r="BE427" s="206">
        <f t="shared" si="4"/>
        <v>0</v>
      </c>
      <c r="BF427" s="206">
        <f t="shared" si="5"/>
        <v>0</v>
      </c>
      <c r="BG427" s="206">
        <f t="shared" si="6"/>
        <v>0</v>
      </c>
      <c r="BH427" s="206">
        <f t="shared" si="7"/>
        <v>0</v>
      </c>
      <c r="BI427" s="206">
        <f t="shared" si="8"/>
        <v>0</v>
      </c>
      <c r="BJ427" s="18" t="s">
        <v>86</v>
      </c>
      <c r="BK427" s="206">
        <f t="shared" si="9"/>
        <v>0</v>
      </c>
      <c r="BL427" s="18" t="s">
        <v>238</v>
      </c>
      <c r="BM427" s="205" t="s">
        <v>987</v>
      </c>
    </row>
    <row r="428" spans="1:65" s="2" customFormat="1" ht="37.9" customHeight="1">
      <c r="A428" s="35"/>
      <c r="B428" s="36"/>
      <c r="C428" s="193" t="s">
        <v>988</v>
      </c>
      <c r="D428" s="193" t="s">
        <v>162</v>
      </c>
      <c r="E428" s="194" t="s">
        <v>989</v>
      </c>
      <c r="F428" s="195" t="s">
        <v>990</v>
      </c>
      <c r="G428" s="196" t="s">
        <v>269</v>
      </c>
      <c r="H428" s="197">
        <v>328.5</v>
      </c>
      <c r="I428" s="198"/>
      <c r="J428" s="199">
        <f t="shared" si="0"/>
        <v>0</v>
      </c>
      <c r="K428" s="200"/>
      <c r="L428" s="40"/>
      <c r="M428" s="201" t="s">
        <v>1</v>
      </c>
      <c r="N428" s="202" t="s">
        <v>43</v>
      </c>
      <c r="O428" s="72"/>
      <c r="P428" s="203">
        <f t="shared" si="1"/>
        <v>0</v>
      </c>
      <c r="Q428" s="203">
        <v>2.0000000000000002E-5</v>
      </c>
      <c r="R428" s="203">
        <f t="shared" si="2"/>
        <v>6.5700000000000003E-3</v>
      </c>
      <c r="S428" s="203">
        <v>0</v>
      </c>
      <c r="T428" s="204">
        <f t="shared" si="3"/>
        <v>0</v>
      </c>
      <c r="U428" s="35"/>
      <c r="V428" s="35"/>
      <c r="W428" s="35"/>
      <c r="X428" s="35"/>
      <c r="Y428" s="35"/>
      <c r="Z428" s="35"/>
      <c r="AA428" s="35"/>
      <c r="AB428" s="35"/>
      <c r="AC428" s="35"/>
      <c r="AD428" s="35"/>
      <c r="AE428" s="35"/>
      <c r="AR428" s="205" t="s">
        <v>238</v>
      </c>
      <c r="AT428" s="205" t="s">
        <v>162</v>
      </c>
      <c r="AU428" s="205" t="s">
        <v>88</v>
      </c>
      <c r="AY428" s="18" t="s">
        <v>159</v>
      </c>
      <c r="BE428" s="206">
        <f t="shared" si="4"/>
        <v>0</v>
      </c>
      <c r="BF428" s="206">
        <f t="shared" si="5"/>
        <v>0</v>
      </c>
      <c r="BG428" s="206">
        <f t="shared" si="6"/>
        <v>0</v>
      </c>
      <c r="BH428" s="206">
        <f t="shared" si="7"/>
        <v>0</v>
      </c>
      <c r="BI428" s="206">
        <f t="shared" si="8"/>
        <v>0</v>
      </c>
      <c r="BJ428" s="18" t="s">
        <v>86</v>
      </c>
      <c r="BK428" s="206">
        <f t="shared" si="9"/>
        <v>0</v>
      </c>
      <c r="BL428" s="18" t="s">
        <v>238</v>
      </c>
      <c r="BM428" s="205" t="s">
        <v>991</v>
      </c>
    </row>
    <row r="429" spans="1:65" s="12" customFormat="1" ht="22.9" customHeight="1">
      <c r="B429" s="177"/>
      <c r="C429" s="178"/>
      <c r="D429" s="179" t="s">
        <v>77</v>
      </c>
      <c r="E429" s="191" t="s">
        <v>992</v>
      </c>
      <c r="F429" s="191" t="s">
        <v>993</v>
      </c>
      <c r="G429" s="178"/>
      <c r="H429" s="178"/>
      <c r="I429" s="181"/>
      <c r="J429" s="192">
        <f>BK429</f>
        <v>0</v>
      </c>
      <c r="K429" s="178"/>
      <c r="L429" s="183"/>
      <c r="M429" s="184"/>
      <c r="N429" s="185"/>
      <c r="O429" s="185"/>
      <c r="P429" s="186">
        <f>SUM(P430:P443)</f>
        <v>0</v>
      </c>
      <c r="Q429" s="185"/>
      <c r="R429" s="186">
        <f>SUM(R430:R443)</f>
        <v>3.2890000000000003E-2</v>
      </c>
      <c r="S429" s="185"/>
      <c r="T429" s="187">
        <f>SUM(T430:T443)</f>
        <v>0</v>
      </c>
      <c r="AR429" s="188" t="s">
        <v>88</v>
      </c>
      <c r="AT429" s="189" t="s">
        <v>77</v>
      </c>
      <c r="AU429" s="189" t="s">
        <v>86</v>
      </c>
      <c r="AY429" s="188" t="s">
        <v>159</v>
      </c>
      <c r="BK429" s="190">
        <f>SUM(BK430:BK443)</f>
        <v>0</v>
      </c>
    </row>
    <row r="430" spans="1:65" s="2" customFormat="1" ht="37.9" customHeight="1">
      <c r="A430" s="35"/>
      <c r="B430" s="36"/>
      <c r="C430" s="193" t="s">
        <v>994</v>
      </c>
      <c r="D430" s="193" t="s">
        <v>162</v>
      </c>
      <c r="E430" s="194" t="s">
        <v>995</v>
      </c>
      <c r="F430" s="195" t="s">
        <v>996</v>
      </c>
      <c r="G430" s="196" t="s">
        <v>269</v>
      </c>
      <c r="H430" s="197">
        <v>25.3</v>
      </c>
      <c r="I430" s="198"/>
      <c r="J430" s="199">
        <f>ROUND(I430*H430,2)</f>
        <v>0</v>
      </c>
      <c r="K430" s="200"/>
      <c r="L430" s="40"/>
      <c r="M430" s="201" t="s">
        <v>1</v>
      </c>
      <c r="N430" s="202" t="s">
        <v>43</v>
      </c>
      <c r="O430" s="72"/>
      <c r="P430" s="203">
        <f>O430*H430</f>
        <v>0</v>
      </c>
      <c r="Q430" s="203">
        <v>0</v>
      </c>
      <c r="R430" s="203">
        <f>Q430*H430</f>
        <v>0</v>
      </c>
      <c r="S430" s="203">
        <v>0</v>
      </c>
      <c r="T430" s="204">
        <f>S430*H430</f>
        <v>0</v>
      </c>
      <c r="U430" s="35"/>
      <c r="V430" s="35"/>
      <c r="W430" s="35"/>
      <c r="X430" s="35"/>
      <c r="Y430" s="35"/>
      <c r="Z430" s="35"/>
      <c r="AA430" s="35"/>
      <c r="AB430" s="35"/>
      <c r="AC430" s="35"/>
      <c r="AD430" s="35"/>
      <c r="AE430" s="35"/>
      <c r="AR430" s="205" t="s">
        <v>238</v>
      </c>
      <c r="AT430" s="205" t="s">
        <v>162</v>
      </c>
      <c r="AU430" s="205" t="s">
        <v>88</v>
      </c>
      <c r="AY430" s="18" t="s">
        <v>159</v>
      </c>
      <c r="BE430" s="206">
        <f>IF(N430="základní",J430,0)</f>
        <v>0</v>
      </c>
      <c r="BF430" s="206">
        <f>IF(N430="snížená",J430,0)</f>
        <v>0</v>
      </c>
      <c r="BG430" s="206">
        <f>IF(N430="zákl. přenesená",J430,0)</f>
        <v>0</v>
      </c>
      <c r="BH430" s="206">
        <f>IF(N430="sníž. přenesená",J430,0)</f>
        <v>0</v>
      </c>
      <c r="BI430" s="206">
        <f>IF(N430="nulová",J430,0)</f>
        <v>0</v>
      </c>
      <c r="BJ430" s="18" t="s">
        <v>86</v>
      </c>
      <c r="BK430" s="206">
        <f>ROUND(I430*H430,2)</f>
        <v>0</v>
      </c>
      <c r="BL430" s="18" t="s">
        <v>238</v>
      </c>
      <c r="BM430" s="205" t="s">
        <v>997</v>
      </c>
    </row>
    <row r="431" spans="1:65" s="15" customFormat="1" ht="11.25">
      <c r="B431" s="246"/>
      <c r="C431" s="247"/>
      <c r="D431" s="209" t="s">
        <v>182</v>
      </c>
      <c r="E431" s="248" t="s">
        <v>1</v>
      </c>
      <c r="F431" s="249" t="s">
        <v>682</v>
      </c>
      <c r="G431" s="247"/>
      <c r="H431" s="248" t="s">
        <v>1</v>
      </c>
      <c r="I431" s="250"/>
      <c r="J431" s="247"/>
      <c r="K431" s="247"/>
      <c r="L431" s="251"/>
      <c r="M431" s="252"/>
      <c r="N431" s="253"/>
      <c r="O431" s="253"/>
      <c r="P431" s="253"/>
      <c r="Q431" s="253"/>
      <c r="R431" s="253"/>
      <c r="S431" s="253"/>
      <c r="T431" s="254"/>
      <c r="AT431" s="255" t="s">
        <v>182</v>
      </c>
      <c r="AU431" s="255" t="s">
        <v>88</v>
      </c>
      <c r="AV431" s="15" t="s">
        <v>86</v>
      </c>
      <c r="AW431" s="15" t="s">
        <v>34</v>
      </c>
      <c r="AX431" s="15" t="s">
        <v>78</v>
      </c>
      <c r="AY431" s="255" t="s">
        <v>159</v>
      </c>
    </row>
    <row r="432" spans="1:65" s="13" customFormat="1" ht="11.25">
      <c r="B432" s="207"/>
      <c r="C432" s="208"/>
      <c r="D432" s="209" t="s">
        <v>182</v>
      </c>
      <c r="E432" s="210" t="s">
        <v>1</v>
      </c>
      <c r="F432" s="211" t="s">
        <v>683</v>
      </c>
      <c r="G432" s="208"/>
      <c r="H432" s="212">
        <v>7.14</v>
      </c>
      <c r="I432" s="213"/>
      <c r="J432" s="208"/>
      <c r="K432" s="208"/>
      <c r="L432" s="214"/>
      <c r="M432" s="215"/>
      <c r="N432" s="216"/>
      <c r="O432" s="216"/>
      <c r="P432" s="216"/>
      <c r="Q432" s="216"/>
      <c r="R432" s="216"/>
      <c r="S432" s="216"/>
      <c r="T432" s="217"/>
      <c r="AT432" s="218" t="s">
        <v>182</v>
      </c>
      <c r="AU432" s="218" t="s">
        <v>88</v>
      </c>
      <c r="AV432" s="13" t="s">
        <v>88</v>
      </c>
      <c r="AW432" s="13" t="s">
        <v>34</v>
      </c>
      <c r="AX432" s="13" t="s">
        <v>78</v>
      </c>
      <c r="AY432" s="218" t="s">
        <v>159</v>
      </c>
    </row>
    <row r="433" spans="1:65" s="13" customFormat="1" ht="11.25">
      <c r="B433" s="207"/>
      <c r="C433" s="208"/>
      <c r="D433" s="209" t="s">
        <v>182</v>
      </c>
      <c r="E433" s="210" t="s">
        <v>1</v>
      </c>
      <c r="F433" s="211" t="s">
        <v>686</v>
      </c>
      <c r="G433" s="208"/>
      <c r="H433" s="212">
        <v>3.6</v>
      </c>
      <c r="I433" s="213"/>
      <c r="J433" s="208"/>
      <c r="K433" s="208"/>
      <c r="L433" s="214"/>
      <c r="M433" s="215"/>
      <c r="N433" s="216"/>
      <c r="O433" s="216"/>
      <c r="P433" s="216"/>
      <c r="Q433" s="216"/>
      <c r="R433" s="216"/>
      <c r="S433" s="216"/>
      <c r="T433" s="217"/>
      <c r="AT433" s="218" t="s">
        <v>182</v>
      </c>
      <c r="AU433" s="218" t="s">
        <v>88</v>
      </c>
      <c r="AV433" s="13" t="s">
        <v>88</v>
      </c>
      <c r="AW433" s="13" t="s">
        <v>34</v>
      </c>
      <c r="AX433" s="13" t="s">
        <v>78</v>
      </c>
      <c r="AY433" s="218" t="s">
        <v>159</v>
      </c>
    </row>
    <row r="434" spans="1:65" s="16" customFormat="1" ht="11.25">
      <c r="B434" s="260"/>
      <c r="C434" s="261"/>
      <c r="D434" s="209" t="s">
        <v>182</v>
      </c>
      <c r="E434" s="262" t="s">
        <v>1</v>
      </c>
      <c r="F434" s="263" t="s">
        <v>596</v>
      </c>
      <c r="G434" s="261"/>
      <c r="H434" s="264">
        <v>10.74</v>
      </c>
      <c r="I434" s="265"/>
      <c r="J434" s="261"/>
      <c r="K434" s="261"/>
      <c r="L434" s="266"/>
      <c r="M434" s="267"/>
      <c r="N434" s="268"/>
      <c r="O434" s="268"/>
      <c r="P434" s="268"/>
      <c r="Q434" s="268"/>
      <c r="R434" s="268"/>
      <c r="S434" s="268"/>
      <c r="T434" s="269"/>
      <c r="AT434" s="270" t="s">
        <v>182</v>
      </c>
      <c r="AU434" s="270" t="s">
        <v>88</v>
      </c>
      <c r="AV434" s="16" t="s">
        <v>160</v>
      </c>
      <c r="AW434" s="16" t="s">
        <v>34</v>
      </c>
      <c r="AX434" s="16" t="s">
        <v>78</v>
      </c>
      <c r="AY434" s="270" t="s">
        <v>159</v>
      </c>
    </row>
    <row r="435" spans="1:65" s="15" customFormat="1" ht="11.25">
      <c r="B435" s="246"/>
      <c r="C435" s="247"/>
      <c r="D435" s="209" t="s">
        <v>182</v>
      </c>
      <c r="E435" s="248" t="s">
        <v>1</v>
      </c>
      <c r="F435" s="249" t="s">
        <v>684</v>
      </c>
      <c r="G435" s="247"/>
      <c r="H435" s="248" t="s">
        <v>1</v>
      </c>
      <c r="I435" s="250"/>
      <c r="J435" s="247"/>
      <c r="K435" s="247"/>
      <c r="L435" s="251"/>
      <c r="M435" s="252"/>
      <c r="N435" s="253"/>
      <c r="O435" s="253"/>
      <c r="P435" s="253"/>
      <c r="Q435" s="253"/>
      <c r="R435" s="253"/>
      <c r="S435" s="253"/>
      <c r="T435" s="254"/>
      <c r="AT435" s="255" t="s">
        <v>182</v>
      </c>
      <c r="AU435" s="255" t="s">
        <v>88</v>
      </c>
      <c r="AV435" s="15" t="s">
        <v>86</v>
      </c>
      <c r="AW435" s="15" t="s">
        <v>34</v>
      </c>
      <c r="AX435" s="15" t="s">
        <v>78</v>
      </c>
      <c r="AY435" s="255" t="s">
        <v>159</v>
      </c>
    </row>
    <row r="436" spans="1:65" s="13" customFormat="1" ht="11.25">
      <c r="B436" s="207"/>
      <c r="C436" s="208"/>
      <c r="D436" s="209" t="s">
        <v>182</v>
      </c>
      <c r="E436" s="210" t="s">
        <v>1</v>
      </c>
      <c r="F436" s="211" t="s">
        <v>685</v>
      </c>
      <c r="G436" s="208"/>
      <c r="H436" s="212">
        <v>9.52</v>
      </c>
      <c r="I436" s="213"/>
      <c r="J436" s="208"/>
      <c r="K436" s="208"/>
      <c r="L436" s="214"/>
      <c r="M436" s="215"/>
      <c r="N436" s="216"/>
      <c r="O436" s="216"/>
      <c r="P436" s="216"/>
      <c r="Q436" s="216"/>
      <c r="R436" s="216"/>
      <c r="S436" s="216"/>
      <c r="T436" s="217"/>
      <c r="AT436" s="218" t="s">
        <v>182</v>
      </c>
      <c r="AU436" s="218" t="s">
        <v>88</v>
      </c>
      <c r="AV436" s="13" t="s">
        <v>88</v>
      </c>
      <c r="AW436" s="13" t="s">
        <v>34</v>
      </c>
      <c r="AX436" s="13" t="s">
        <v>78</v>
      </c>
      <c r="AY436" s="218" t="s">
        <v>159</v>
      </c>
    </row>
    <row r="437" spans="1:65" s="13" customFormat="1" ht="11.25">
      <c r="B437" s="207"/>
      <c r="C437" s="208"/>
      <c r="D437" s="209" t="s">
        <v>182</v>
      </c>
      <c r="E437" s="210" t="s">
        <v>1</v>
      </c>
      <c r="F437" s="211" t="s">
        <v>686</v>
      </c>
      <c r="G437" s="208"/>
      <c r="H437" s="212">
        <v>3.6</v>
      </c>
      <c r="I437" s="213"/>
      <c r="J437" s="208"/>
      <c r="K437" s="208"/>
      <c r="L437" s="214"/>
      <c r="M437" s="215"/>
      <c r="N437" s="216"/>
      <c r="O437" s="216"/>
      <c r="P437" s="216"/>
      <c r="Q437" s="216"/>
      <c r="R437" s="216"/>
      <c r="S437" s="216"/>
      <c r="T437" s="217"/>
      <c r="AT437" s="218" t="s">
        <v>182</v>
      </c>
      <c r="AU437" s="218" t="s">
        <v>88</v>
      </c>
      <c r="AV437" s="13" t="s">
        <v>88</v>
      </c>
      <c r="AW437" s="13" t="s">
        <v>34</v>
      </c>
      <c r="AX437" s="13" t="s">
        <v>78</v>
      </c>
      <c r="AY437" s="218" t="s">
        <v>159</v>
      </c>
    </row>
    <row r="438" spans="1:65" s="16" customFormat="1" ht="11.25">
      <c r="B438" s="260"/>
      <c r="C438" s="261"/>
      <c r="D438" s="209" t="s">
        <v>182</v>
      </c>
      <c r="E438" s="262" t="s">
        <v>1</v>
      </c>
      <c r="F438" s="263" t="s">
        <v>596</v>
      </c>
      <c r="G438" s="261"/>
      <c r="H438" s="264">
        <v>13.12</v>
      </c>
      <c r="I438" s="265"/>
      <c r="J438" s="261"/>
      <c r="K438" s="261"/>
      <c r="L438" s="266"/>
      <c r="M438" s="267"/>
      <c r="N438" s="268"/>
      <c r="O438" s="268"/>
      <c r="P438" s="268"/>
      <c r="Q438" s="268"/>
      <c r="R438" s="268"/>
      <c r="S438" s="268"/>
      <c r="T438" s="269"/>
      <c r="AT438" s="270" t="s">
        <v>182</v>
      </c>
      <c r="AU438" s="270" t="s">
        <v>88</v>
      </c>
      <c r="AV438" s="16" t="s">
        <v>160</v>
      </c>
      <c r="AW438" s="16" t="s">
        <v>34</v>
      </c>
      <c r="AX438" s="16" t="s">
        <v>78</v>
      </c>
      <c r="AY438" s="270" t="s">
        <v>159</v>
      </c>
    </row>
    <row r="439" spans="1:65" s="15" customFormat="1" ht="11.25">
      <c r="B439" s="246"/>
      <c r="C439" s="247"/>
      <c r="D439" s="209" t="s">
        <v>182</v>
      </c>
      <c r="E439" s="248" t="s">
        <v>1</v>
      </c>
      <c r="F439" s="249" t="s">
        <v>348</v>
      </c>
      <c r="G439" s="247"/>
      <c r="H439" s="248" t="s">
        <v>1</v>
      </c>
      <c r="I439" s="250"/>
      <c r="J439" s="247"/>
      <c r="K439" s="247"/>
      <c r="L439" s="251"/>
      <c r="M439" s="252"/>
      <c r="N439" s="253"/>
      <c r="O439" s="253"/>
      <c r="P439" s="253"/>
      <c r="Q439" s="253"/>
      <c r="R439" s="253"/>
      <c r="S439" s="253"/>
      <c r="T439" s="254"/>
      <c r="AT439" s="255" t="s">
        <v>182</v>
      </c>
      <c r="AU439" s="255" t="s">
        <v>88</v>
      </c>
      <c r="AV439" s="15" t="s">
        <v>86</v>
      </c>
      <c r="AW439" s="15" t="s">
        <v>34</v>
      </c>
      <c r="AX439" s="15" t="s">
        <v>78</v>
      </c>
      <c r="AY439" s="255" t="s">
        <v>159</v>
      </c>
    </row>
    <row r="440" spans="1:65" s="13" customFormat="1" ht="11.25">
      <c r="B440" s="207"/>
      <c r="C440" s="208"/>
      <c r="D440" s="209" t="s">
        <v>182</v>
      </c>
      <c r="E440" s="210" t="s">
        <v>1</v>
      </c>
      <c r="F440" s="211" t="s">
        <v>998</v>
      </c>
      <c r="G440" s="208"/>
      <c r="H440" s="212">
        <v>1.44</v>
      </c>
      <c r="I440" s="213"/>
      <c r="J440" s="208"/>
      <c r="K440" s="208"/>
      <c r="L440" s="214"/>
      <c r="M440" s="215"/>
      <c r="N440" s="216"/>
      <c r="O440" s="216"/>
      <c r="P440" s="216"/>
      <c r="Q440" s="216"/>
      <c r="R440" s="216"/>
      <c r="S440" s="216"/>
      <c r="T440" s="217"/>
      <c r="AT440" s="218" t="s">
        <v>182</v>
      </c>
      <c r="AU440" s="218" t="s">
        <v>88</v>
      </c>
      <c r="AV440" s="13" t="s">
        <v>88</v>
      </c>
      <c r="AW440" s="13" t="s">
        <v>34</v>
      </c>
      <c r="AX440" s="13" t="s">
        <v>78</v>
      </c>
      <c r="AY440" s="218" t="s">
        <v>159</v>
      </c>
    </row>
    <row r="441" spans="1:65" s="14" customFormat="1" ht="11.25">
      <c r="B441" s="219"/>
      <c r="C441" s="220"/>
      <c r="D441" s="209" t="s">
        <v>182</v>
      </c>
      <c r="E441" s="221" t="s">
        <v>1</v>
      </c>
      <c r="F441" s="222" t="s">
        <v>184</v>
      </c>
      <c r="G441" s="220"/>
      <c r="H441" s="223">
        <v>25.3</v>
      </c>
      <c r="I441" s="224"/>
      <c r="J441" s="220"/>
      <c r="K441" s="220"/>
      <c r="L441" s="225"/>
      <c r="M441" s="226"/>
      <c r="N441" s="227"/>
      <c r="O441" s="227"/>
      <c r="P441" s="227"/>
      <c r="Q441" s="227"/>
      <c r="R441" s="227"/>
      <c r="S441" s="227"/>
      <c r="T441" s="228"/>
      <c r="AT441" s="229" t="s">
        <v>182</v>
      </c>
      <c r="AU441" s="229" t="s">
        <v>88</v>
      </c>
      <c r="AV441" s="14" t="s">
        <v>166</v>
      </c>
      <c r="AW441" s="14" t="s">
        <v>34</v>
      </c>
      <c r="AX441" s="14" t="s">
        <v>86</v>
      </c>
      <c r="AY441" s="229" t="s">
        <v>159</v>
      </c>
    </row>
    <row r="442" spans="1:65" s="2" customFormat="1" ht="16.5" customHeight="1">
      <c r="A442" s="35"/>
      <c r="B442" s="36"/>
      <c r="C442" s="234" t="s">
        <v>999</v>
      </c>
      <c r="D442" s="234" t="s">
        <v>240</v>
      </c>
      <c r="E442" s="235" t="s">
        <v>1000</v>
      </c>
      <c r="F442" s="236" t="s">
        <v>1001</v>
      </c>
      <c r="G442" s="237" t="s">
        <v>269</v>
      </c>
      <c r="H442" s="238">
        <v>25.3</v>
      </c>
      <c r="I442" s="239"/>
      <c r="J442" s="240">
        <f>ROUND(I442*H442,2)</f>
        <v>0</v>
      </c>
      <c r="K442" s="241"/>
      <c r="L442" s="242"/>
      <c r="M442" s="243" t="s">
        <v>1</v>
      </c>
      <c r="N442" s="244" t="s">
        <v>43</v>
      </c>
      <c r="O442" s="72"/>
      <c r="P442" s="203">
        <f>O442*H442</f>
        <v>0</v>
      </c>
      <c r="Q442" s="203">
        <v>1.2999999999999999E-3</v>
      </c>
      <c r="R442" s="203">
        <f>Q442*H442</f>
        <v>3.2890000000000003E-2</v>
      </c>
      <c r="S442" s="203">
        <v>0</v>
      </c>
      <c r="T442" s="204">
        <f>S442*H442</f>
        <v>0</v>
      </c>
      <c r="U442" s="35"/>
      <c r="V442" s="35"/>
      <c r="W442" s="35"/>
      <c r="X442" s="35"/>
      <c r="Y442" s="35"/>
      <c r="Z442" s="35"/>
      <c r="AA442" s="35"/>
      <c r="AB442" s="35"/>
      <c r="AC442" s="35"/>
      <c r="AD442" s="35"/>
      <c r="AE442" s="35"/>
      <c r="AR442" s="205" t="s">
        <v>243</v>
      </c>
      <c r="AT442" s="205" t="s">
        <v>240</v>
      </c>
      <c r="AU442" s="205" t="s">
        <v>88</v>
      </c>
      <c r="AY442" s="18" t="s">
        <v>159</v>
      </c>
      <c r="BE442" s="206">
        <f>IF(N442="základní",J442,0)</f>
        <v>0</v>
      </c>
      <c r="BF442" s="206">
        <f>IF(N442="snížená",J442,0)</f>
        <v>0</v>
      </c>
      <c r="BG442" s="206">
        <f>IF(N442="zákl. přenesená",J442,0)</f>
        <v>0</v>
      </c>
      <c r="BH442" s="206">
        <f>IF(N442="sníž. přenesená",J442,0)</f>
        <v>0</v>
      </c>
      <c r="BI442" s="206">
        <f>IF(N442="nulová",J442,0)</f>
        <v>0</v>
      </c>
      <c r="BJ442" s="18" t="s">
        <v>86</v>
      </c>
      <c r="BK442" s="206">
        <f>ROUND(I442*H442,2)</f>
        <v>0</v>
      </c>
      <c r="BL442" s="18" t="s">
        <v>238</v>
      </c>
      <c r="BM442" s="205" t="s">
        <v>1002</v>
      </c>
    </row>
    <row r="443" spans="1:65" s="2" customFormat="1" ht="44.25" customHeight="1">
      <c r="A443" s="35"/>
      <c r="B443" s="36"/>
      <c r="C443" s="193" t="s">
        <v>1003</v>
      </c>
      <c r="D443" s="193" t="s">
        <v>162</v>
      </c>
      <c r="E443" s="194" t="s">
        <v>1004</v>
      </c>
      <c r="F443" s="195" t="s">
        <v>1005</v>
      </c>
      <c r="G443" s="196" t="s">
        <v>330</v>
      </c>
      <c r="H443" s="245"/>
      <c r="I443" s="198"/>
      <c r="J443" s="199">
        <f>ROUND(I443*H443,2)</f>
        <v>0</v>
      </c>
      <c r="K443" s="200"/>
      <c r="L443" s="40"/>
      <c r="M443" s="201" t="s">
        <v>1</v>
      </c>
      <c r="N443" s="202" t="s">
        <v>43</v>
      </c>
      <c r="O443" s="72"/>
      <c r="P443" s="203">
        <f>O443*H443</f>
        <v>0</v>
      </c>
      <c r="Q443" s="203">
        <v>0</v>
      </c>
      <c r="R443" s="203">
        <f>Q443*H443</f>
        <v>0</v>
      </c>
      <c r="S443" s="203">
        <v>0</v>
      </c>
      <c r="T443" s="204">
        <f>S443*H443</f>
        <v>0</v>
      </c>
      <c r="U443" s="35"/>
      <c r="V443" s="35"/>
      <c r="W443" s="35"/>
      <c r="X443" s="35"/>
      <c r="Y443" s="35"/>
      <c r="Z443" s="35"/>
      <c r="AA443" s="35"/>
      <c r="AB443" s="35"/>
      <c r="AC443" s="35"/>
      <c r="AD443" s="35"/>
      <c r="AE443" s="35"/>
      <c r="AR443" s="205" t="s">
        <v>238</v>
      </c>
      <c r="AT443" s="205" t="s">
        <v>162</v>
      </c>
      <c r="AU443" s="205" t="s">
        <v>88</v>
      </c>
      <c r="AY443" s="18" t="s">
        <v>159</v>
      </c>
      <c r="BE443" s="206">
        <f>IF(N443="základní",J443,0)</f>
        <v>0</v>
      </c>
      <c r="BF443" s="206">
        <f>IF(N443="snížená",J443,0)</f>
        <v>0</v>
      </c>
      <c r="BG443" s="206">
        <f>IF(N443="zákl. přenesená",J443,0)</f>
        <v>0</v>
      </c>
      <c r="BH443" s="206">
        <f>IF(N443="sníž. přenesená",J443,0)</f>
        <v>0</v>
      </c>
      <c r="BI443" s="206">
        <f>IF(N443="nulová",J443,0)</f>
        <v>0</v>
      </c>
      <c r="BJ443" s="18" t="s">
        <v>86</v>
      </c>
      <c r="BK443" s="206">
        <f>ROUND(I443*H443,2)</f>
        <v>0</v>
      </c>
      <c r="BL443" s="18" t="s">
        <v>238</v>
      </c>
      <c r="BM443" s="205" t="s">
        <v>1006</v>
      </c>
    </row>
    <row r="444" spans="1:65" s="12" customFormat="1" ht="25.9" customHeight="1">
      <c r="B444" s="177"/>
      <c r="C444" s="178"/>
      <c r="D444" s="179" t="s">
        <v>77</v>
      </c>
      <c r="E444" s="180" t="s">
        <v>1007</v>
      </c>
      <c r="F444" s="180" t="s">
        <v>1008</v>
      </c>
      <c r="G444" s="178"/>
      <c r="H444" s="178"/>
      <c r="I444" s="181"/>
      <c r="J444" s="182">
        <f>BK444</f>
        <v>0</v>
      </c>
      <c r="K444" s="178"/>
      <c r="L444" s="183"/>
      <c r="M444" s="184"/>
      <c r="N444" s="185"/>
      <c r="O444" s="185"/>
      <c r="P444" s="186">
        <f>SUM(P445:P455)</f>
        <v>0</v>
      </c>
      <c r="Q444" s="185"/>
      <c r="R444" s="186">
        <f>SUM(R445:R455)</f>
        <v>0</v>
      </c>
      <c r="S444" s="185"/>
      <c r="T444" s="187">
        <f>SUM(T445:T455)</f>
        <v>0</v>
      </c>
      <c r="AR444" s="188" t="s">
        <v>160</v>
      </c>
      <c r="AT444" s="189" t="s">
        <v>77</v>
      </c>
      <c r="AU444" s="189" t="s">
        <v>78</v>
      </c>
      <c r="AY444" s="188" t="s">
        <v>159</v>
      </c>
      <c r="BK444" s="190">
        <f>SUM(BK445:BK455)</f>
        <v>0</v>
      </c>
    </row>
    <row r="445" spans="1:65" s="2" customFormat="1" ht="16.5" customHeight="1">
      <c r="A445" s="35"/>
      <c r="B445" s="36"/>
      <c r="C445" s="193" t="s">
        <v>1009</v>
      </c>
      <c r="D445" s="193" t="s">
        <v>162</v>
      </c>
      <c r="E445" s="194" t="s">
        <v>1010</v>
      </c>
      <c r="F445" s="195" t="s">
        <v>1011</v>
      </c>
      <c r="G445" s="196" t="s">
        <v>165</v>
      </c>
      <c r="H445" s="197">
        <v>1</v>
      </c>
      <c r="I445" s="198"/>
      <c r="J445" s="199">
        <f t="shared" ref="J445:J450" si="10">ROUND(I445*H445,2)</f>
        <v>0</v>
      </c>
      <c r="K445" s="200"/>
      <c r="L445" s="40"/>
      <c r="M445" s="201" t="s">
        <v>1</v>
      </c>
      <c r="N445" s="202" t="s">
        <v>43</v>
      </c>
      <c r="O445" s="72"/>
      <c r="P445" s="203">
        <f t="shared" ref="P445:P450" si="11">O445*H445</f>
        <v>0</v>
      </c>
      <c r="Q445" s="203">
        <v>0</v>
      </c>
      <c r="R445" s="203">
        <f t="shared" ref="R445:R450" si="12">Q445*H445</f>
        <v>0</v>
      </c>
      <c r="S445" s="203">
        <v>0</v>
      </c>
      <c r="T445" s="204">
        <f t="shared" ref="T445:T450" si="13">S445*H445</f>
        <v>0</v>
      </c>
      <c r="U445" s="35"/>
      <c r="V445" s="35"/>
      <c r="W445" s="35"/>
      <c r="X445" s="35"/>
      <c r="Y445" s="35"/>
      <c r="Z445" s="35"/>
      <c r="AA445" s="35"/>
      <c r="AB445" s="35"/>
      <c r="AC445" s="35"/>
      <c r="AD445" s="35"/>
      <c r="AE445" s="35"/>
      <c r="AR445" s="205" t="s">
        <v>499</v>
      </c>
      <c r="AT445" s="205" t="s">
        <v>162</v>
      </c>
      <c r="AU445" s="205" t="s">
        <v>86</v>
      </c>
      <c r="AY445" s="18" t="s">
        <v>159</v>
      </c>
      <c r="BE445" s="206">
        <f t="shared" ref="BE445:BE450" si="14">IF(N445="základní",J445,0)</f>
        <v>0</v>
      </c>
      <c r="BF445" s="206">
        <f t="shared" ref="BF445:BF450" si="15">IF(N445="snížená",J445,0)</f>
        <v>0</v>
      </c>
      <c r="BG445" s="206">
        <f t="shared" ref="BG445:BG450" si="16">IF(N445="zákl. přenesená",J445,0)</f>
        <v>0</v>
      </c>
      <c r="BH445" s="206">
        <f t="shared" ref="BH445:BH450" si="17">IF(N445="sníž. přenesená",J445,0)</f>
        <v>0</v>
      </c>
      <c r="BI445" s="206">
        <f t="shared" ref="BI445:BI450" si="18">IF(N445="nulová",J445,0)</f>
        <v>0</v>
      </c>
      <c r="BJ445" s="18" t="s">
        <v>86</v>
      </c>
      <c r="BK445" s="206">
        <f t="shared" ref="BK445:BK450" si="19">ROUND(I445*H445,2)</f>
        <v>0</v>
      </c>
      <c r="BL445" s="18" t="s">
        <v>499</v>
      </c>
      <c r="BM445" s="205" t="s">
        <v>1012</v>
      </c>
    </row>
    <row r="446" spans="1:65" s="2" customFormat="1" ht="55.5" customHeight="1">
      <c r="A446" s="35"/>
      <c r="B446" s="36"/>
      <c r="C446" s="193" t="s">
        <v>1013</v>
      </c>
      <c r="D446" s="193" t="s">
        <v>162</v>
      </c>
      <c r="E446" s="194" t="s">
        <v>1014</v>
      </c>
      <c r="F446" s="195" t="s">
        <v>1015</v>
      </c>
      <c r="G446" s="196" t="s">
        <v>165</v>
      </c>
      <c r="H446" s="197">
        <v>2</v>
      </c>
      <c r="I446" s="198"/>
      <c r="J446" s="199">
        <f t="shared" si="10"/>
        <v>0</v>
      </c>
      <c r="K446" s="200"/>
      <c r="L446" s="40"/>
      <c r="M446" s="201" t="s">
        <v>1</v>
      </c>
      <c r="N446" s="202" t="s">
        <v>43</v>
      </c>
      <c r="O446" s="72"/>
      <c r="P446" s="203">
        <f t="shared" si="11"/>
        <v>0</v>
      </c>
      <c r="Q446" s="203">
        <v>0</v>
      </c>
      <c r="R446" s="203">
        <f t="shared" si="12"/>
        <v>0</v>
      </c>
      <c r="S446" s="203">
        <v>0</v>
      </c>
      <c r="T446" s="204">
        <f t="shared" si="13"/>
        <v>0</v>
      </c>
      <c r="U446" s="35"/>
      <c r="V446" s="35"/>
      <c r="W446" s="35"/>
      <c r="X446" s="35"/>
      <c r="Y446" s="35"/>
      <c r="Z446" s="35"/>
      <c r="AA446" s="35"/>
      <c r="AB446" s="35"/>
      <c r="AC446" s="35"/>
      <c r="AD446" s="35"/>
      <c r="AE446" s="35"/>
      <c r="AR446" s="205" t="s">
        <v>499</v>
      </c>
      <c r="AT446" s="205" t="s">
        <v>162</v>
      </c>
      <c r="AU446" s="205" t="s">
        <v>86</v>
      </c>
      <c r="AY446" s="18" t="s">
        <v>159</v>
      </c>
      <c r="BE446" s="206">
        <f t="shared" si="14"/>
        <v>0</v>
      </c>
      <c r="BF446" s="206">
        <f t="shared" si="15"/>
        <v>0</v>
      </c>
      <c r="BG446" s="206">
        <f t="shared" si="16"/>
        <v>0</v>
      </c>
      <c r="BH446" s="206">
        <f t="shared" si="17"/>
        <v>0</v>
      </c>
      <c r="BI446" s="206">
        <f t="shared" si="18"/>
        <v>0</v>
      </c>
      <c r="BJ446" s="18" t="s">
        <v>86</v>
      </c>
      <c r="BK446" s="206">
        <f t="shared" si="19"/>
        <v>0</v>
      </c>
      <c r="BL446" s="18" t="s">
        <v>499</v>
      </c>
      <c r="BM446" s="205" t="s">
        <v>1016</v>
      </c>
    </row>
    <row r="447" spans="1:65" s="2" customFormat="1" ht="55.5" customHeight="1">
      <c r="A447" s="35"/>
      <c r="B447" s="36"/>
      <c r="C447" s="234" t="s">
        <v>1017</v>
      </c>
      <c r="D447" s="234" t="s">
        <v>240</v>
      </c>
      <c r="E447" s="235" t="s">
        <v>1018</v>
      </c>
      <c r="F447" s="236" t="s">
        <v>1019</v>
      </c>
      <c r="G447" s="237" t="s">
        <v>165</v>
      </c>
      <c r="H447" s="238">
        <v>1</v>
      </c>
      <c r="I447" s="239"/>
      <c r="J447" s="240">
        <f t="shared" si="10"/>
        <v>0</v>
      </c>
      <c r="K447" s="241"/>
      <c r="L447" s="242"/>
      <c r="M447" s="243" t="s">
        <v>1</v>
      </c>
      <c r="N447" s="244" t="s">
        <v>43</v>
      </c>
      <c r="O447" s="72"/>
      <c r="P447" s="203">
        <f t="shared" si="11"/>
        <v>0</v>
      </c>
      <c r="Q447" s="203">
        <v>0</v>
      </c>
      <c r="R447" s="203">
        <f t="shared" si="12"/>
        <v>0</v>
      </c>
      <c r="S447" s="203">
        <v>0</v>
      </c>
      <c r="T447" s="204">
        <f t="shared" si="13"/>
        <v>0</v>
      </c>
      <c r="U447" s="35"/>
      <c r="V447" s="35"/>
      <c r="W447" s="35"/>
      <c r="X447" s="35"/>
      <c r="Y447" s="35"/>
      <c r="Z447" s="35"/>
      <c r="AA447" s="35"/>
      <c r="AB447" s="35"/>
      <c r="AC447" s="35"/>
      <c r="AD447" s="35"/>
      <c r="AE447" s="35"/>
      <c r="AR447" s="205" t="s">
        <v>1020</v>
      </c>
      <c r="AT447" s="205" t="s">
        <v>240</v>
      </c>
      <c r="AU447" s="205" t="s">
        <v>86</v>
      </c>
      <c r="AY447" s="18" t="s">
        <v>159</v>
      </c>
      <c r="BE447" s="206">
        <f t="shared" si="14"/>
        <v>0</v>
      </c>
      <c r="BF447" s="206">
        <f t="shared" si="15"/>
        <v>0</v>
      </c>
      <c r="BG447" s="206">
        <f t="shared" si="16"/>
        <v>0</v>
      </c>
      <c r="BH447" s="206">
        <f t="shared" si="17"/>
        <v>0</v>
      </c>
      <c r="BI447" s="206">
        <f t="shared" si="18"/>
        <v>0</v>
      </c>
      <c r="BJ447" s="18" t="s">
        <v>86</v>
      </c>
      <c r="BK447" s="206">
        <f t="shared" si="19"/>
        <v>0</v>
      </c>
      <c r="BL447" s="18" t="s">
        <v>499</v>
      </c>
      <c r="BM447" s="205" t="s">
        <v>1021</v>
      </c>
    </row>
    <row r="448" spans="1:65" s="2" customFormat="1" ht="49.15" customHeight="1">
      <c r="A448" s="35"/>
      <c r="B448" s="36"/>
      <c r="C448" s="234" t="s">
        <v>1022</v>
      </c>
      <c r="D448" s="234" t="s">
        <v>240</v>
      </c>
      <c r="E448" s="235" t="s">
        <v>1023</v>
      </c>
      <c r="F448" s="236" t="s">
        <v>1024</v>
      </c>
      <c r="G448" s="237" t="s">
        <v>165</v>
      </c>
      <c r="H448" s="238">
        <v>1</v>
      </c>
      <c r="I448" s="239"/>
      <c r="J448" s="240">
        <f t="shared" si="10"/>
        <v>0</v>
      </c>
      <c r="K448" s="241"/>
      <c r="L448" s="242"/>
      <c r="M448" s="243" t="s">
        <v>1</v>
      </c>
      <c r="N448" s="244" t="s">
        <v>43</v>
      </c>
      <c r="O448" s="72"/>
      <c r="P448" s="203">
        <f t="shared" si="11"/>
        <v>0</v>
      </c>
      <c r="Q448" s="203">
        <v>0</v>
      </c>
      <c r="R448" s="203">
        <f t="shared" si="12"/>
        <v>0</v>
      </c>
      <c r="S448" s="203">
        <v>0</v>
      </c>
      <c r="T448" s="204">
        <f t="shared" si="13"/>
        <v>0</v>
      </c>
      <c r="U448" s="35"/>
      <c r="V448" s="35"/>
      <c r="W448" s="35"/>
      <c r="X448" s="35"/>
      <c r="Y448" s="35"/>
      <c r="Z448" s="35"/>
      <c r="AA448" s="35"/>
      <c r="AB448" s="35"/>
      <c r="AC448" s="35"/>
      <c r="AD448" s="35"/>
      <c r="AE448" s="35"/>
      <c r="AR448" s="205" t="s">
        <v>1020</v>
      </c>
      <c r="AT448" s="205" t="s">
        <v>240</v>
      </c>
      <c r="AU448" s="205" t="s">
        <v>86</v>
      </c>
      <c r="AY448" s="18" t="s">
        <v>159</v>
      </c>
      <c r="BE448" s="206">
        <f t="shared" si="14"/>
        <v>0</v>
      </c>
      <c r="BF448" s="206">
        <f t="shared" si="15"/>
        <v>0</v>
      </c>
      <c r="BG448" s="206">
        <f t="shared" si="16"/>
        <v>0</v>
      </c>
      <c r="BH448" s="206">
        <f t="shared" si="17"/>
        <v>0</v>
      </c>
      <c r="BI448" s="206">
        <f t="shared" si="18"/>
        <v>0</v>
      </c>
      <c r="BJ448" s="18" t="s">
        <v>86</v>
      </c>
      <c r="BK448" s="206">
        <f t="shared" si="19"/>
        <v>0</v>
      </c>
      <c r="BL448" s="18" t="s">
        <v>499</v>
      </c>
      <c r="BM448" s="205" t="s">
        <v>1025</v>
      </c>
    </row>
    <row r="449" spans="1:65" s="2" customFormat="1" ht="24.2" customHeight="1">
      <c r="A449" s="35"/>
      <c r="B449" s="36"/>
      <c r="C449" s="193" t="s">
        <v>1026</v>
      </c>
      <c r="D449" s="193" t="s">
        <v>162</v>
      </c>
      <c r="E449" s="194" t="s">
        <v>1027</v>
      </c>
      <c r="F449" s="195" t="s">
        <v>1028</v>
      </c>
      <c r="G449" s="196" t="s">
        <v>165</v>
      </c>
      <c r="H449" s="197">
        <v>1</v>
      </c>
      <c r="I449" s="198"/>
      <c r="J449" s="199">
        <f t="shared" si="10"/>
        <v>0</v>
      </c>
      <c r="K449" s="200"/>
      <c r="L449" s="40"/>
      <c r="M449" s="201" t="s">
        <v>1</v>
      </c>
      <c r="N449" s="202" t="s">
        <v>43</v>
      </c>
      <c r="O449" s="72"/>
      <c r="P449" s="203">
        <f t="shared" si="11"/>
        <v>0</v>
      </c>
      <c r="Q449" s="203">
        <v>0</v>
      </c>
      <c r="R449" s="203">
        <f t="shared" si="12"/>
        <v>0</v>
      </c>
      <c r="S449" s="203">
        <v>0</v>
      </c>
      <c r="T449" s="204">
        <f t="shared" si="13"/>
        <v>0</v>
      </c>
      <c r="U449" s="35"/>
      <c r="V449" s="35"/>
      <c r="W449" s="35"/>
      <c r="X449" s="35"/>
      <c r="Y449" s="35"/>
      <c r="Z449" s="35"/>
      <c r="AA449" s="35"/>
      <c r="AB449" s="35"/>
      <c r="AC449" s="35"/>
      <c r="AD449" s="35"/>
      <c r="AE449" s="35"/>
      <c r="AR449" s="205" t="s">
        <v>499</v>
      </c>
      <c r="AT449" s="205" t="s">
        <v>162</v>
      </c>
      <c r="AU449" s="205" t="s">
        <v>86</v>
      </c>
      <c r="AY449" s="18" t="s">
        <v>159</v>
      </c>
      <c r="BE449" s="206">
        <f t="shared" si="14"/>
        <v>0</v>
      </c>
      <c r="BF449" s="206">
        <f t="shared" si="15"/>
        <v>0</v>
      </c>
      <c r="BG449" s="206">
        <f t="shared" si="16"/>
        <v>0</v>
      </c>
      <c r="BH449" s="206">
        <f t="shared" si="17"/>
        <v>0</v>
      </c>
      <c r="BI449" s="206">
        <f t="shared" si="18"/>
        <v>0</v>
      </c>
      <c r="BJ449" s="18" t="s">
        <v>86</v>
      </c>
      <c r="BK449" s="206">
        <f t="shared" si="19"/>
        <v>0</v>
      </c>
      <c r="BL449" s="18" t="s">
        <v>499</v>
      </c>
      <c r="BM449" s="205" t="s">
        <v>1029</v>
      </c>
    </row>
    <row r="450" spans="1:65" s="2" customFormat="1" ht="16.5" customHeight="1">
      <c r="A450" s="35"/>
      <c r="B450" s="36"/>
      <c r="C450" s="193" t="s">
        <v>1030</v>
      </c>
      <c r="D450" s="193" t="s">
        <v>162</v>
      </c>
      <c r="E450" s="194" t="s">
        <v>1031</v>
      </c>
      <c r="F450" s="195" t="s">
        <v>1032</v>
      </c>
      <c r="G450" s="196" t="s">
        <v>165</v>
      </c>
      <c r="H450" s="197">
        <v>2</v>
      </c>
      <c r="I450" s="198"/>
      <c r="J450" s="199">
        <f t="shared" si="10"/>
        <v>0</v>
      </c>
      <c r="K450" s="200"/>
      <c r="L450" s="40"/>
      <c r="M450" s="201" t="s">
        <v>1</v>
      </c>
      <c r="N450" s="202" t="s">
        <v>43</v>
      </c>
      <c r="O450" s="72"/>
      <c r="P450" s="203">
        <f t="shared" si="11"/>
        <v>0</v>
      </c>
      <c r="Q450" s="203">
        <v>0</v>
      </c>
      <c r="R450" s="203">
        <f t="shared" si="12"/>
        <v>0</v>
      </c>
      <c r="S450" s="203">
        <v>0</v>
      </c>
      <c r="T450" s="204">
        <f t="shared" si="13"/>
        <v>0</v>
      </c>
      <c r="U450" s="35"/>
      <c r="V450" s="35"/>
      <c r="W450" s="35"/>
      <c r="X450" s="35"/>
      <c r="Y450" s="35"/>
      <c r="Z450" s="35"/>
      <c r="AA450" s="35"/>
      <c r="AB450" s="35"/>
      <c r="AC450" s="35"/>
      <c r="AD450" s="35"/>
      <c r="AE450" s="35"/>
      <c r="AR450" s="205" t="s">
        <v>499</v>
      </c>
      <c r="AT450" s="205" t="s">
        <v>162</v>
      </c>
      <c r="AU450" s="205" t="s">
        <v>86</v>
      </c>
      <c r="AY450" s="18" t="s">
        <v>159</v>
      </c>
      <c r="BE450" s="206">
        <f t="shared" si="14"/>
        <v>0</v>
      </c>
      <c r="BF450" s="206">
        <f t="shared" si="15"/>
        <v>0</v>
      </c>
      <c r="BG450" s="206">
        <f t="shared" si="16"/>
        <v>0</v>
      </c>
      <c r="BH450" s="206">
        <f t="shared" si="17"/>
        <v>0</v>
      </c>
      <c r="BI450" s="206">
        <f t="shared" si="18"/>
        <v>0</v>
      </c>
      <c r="BJ450" s="18" t="s">
        <v>86</v>
      </c>
      <c r="BK450" s="206">
        <f t="shared" si="19"/>
        <v>0</v>
      </c>
      <c r="BL450" s="18" t="s">
        <v>499</v>
      </c>
      <c r="BM450" s="205" t="s">
        <v>1033</v>
      </c>
    </row>
    <row r="451" spans="1:65" s="2" customFormat="1" ht="29.25">
      <c r="A451" s="35"/>
      <c r="B451" s="36"/>
      <c r="C451" s="37"/>
      <c r="D451" s="209" t="s">
        <v>204</v>
      </c>
      <c r="E451" s="37"/>
      <c r="F451" s="230" t="s">
        <v>1034</v>
      </c>
      <c r="G451" s="37"/>
      <c r="H451" s="37"/>
      <c r="I451" s="231"/>
      <c r="J451" s="37"/>
      <c r="K451" s="37"/>
      <c r="L451" s="40"/>
      <c r="M451" s="232"/>
      <c r="N451" s="233"/>
      <c r="O451" s="72"/>
      <c r="P451" s="72"/>
      <c r="Q451" s="72"/>
      <c r="R451" s="72"/>
      <c r="S451" s="72"/>
      <c r="T451" s="73"/>
      <c r="U451" s="35"/>
      <c r="V451" s="35"/>
      <c r="W451" s="35"/>
      <c r="X451" s="35"/>
      <c r="Y451" s="35"/>
      <c r="Z451" s="35"/>
      <c r="AA451" s="35"/>
      <c r="AB451" s="35"/>
      <c r="AC451" s="35"/>
      <c r="AD451" s="35"/>
      <c r="AE451" s="35"/>
      <c r="AT451" s="18" t="s">
        <v>204</v>
      </c>
      <c r="AU451" s="18" t="s">
        <v>86</v>
      </c>
    </row>
    <row r="452" spans="1:65" s="2" customFormat="1" ht="21.75" customHeight="1">
      <c r="A452" s="35"/>
      <c r="B452" s="36"/>
      <c r="C452" s="234" t="s">
        <v>1035</v>
      </c>
      <c r="D452" s="234" t="s">
        <v>240</v>
      </c>
      <c r="E452" s="235" t="s">
        <v>1036</v>
      </c>
      <c r="F452" s="236" t="s">
        <v>1037</v>
      </c>
      <c r="G452" s="237" t="s">
        <v>165</v>
      </c>
      <c r="H452" s="238">
        <v>2</v>
      </c>
      <c r="I452" s="239"/>
      <c r="J452" s="240">
        <f>ROUND(I452*H452,2)</f>
        <v>0</v>
      </c>
      <c r="K452" s="241"/>
      <c r="L452" s="242"/>
      <c r="M452" s="243" t="s">
        <v>1</v>
      </c>
      <c r="N452" s="244" t="s">
        <v>43</v>
      </c>
      <c r="O452" s="72"/>
      <c r="P452" s="203">
        <f>O452*H452</f>
        <v>0</v>
      </c>
      <c r="Q452" s="203">
        <v>0</v>
      </c>
      <c r="R452" s="203">
        <f>Q452*H452</f>
        <v>0</v>
      </c>
      <c r="S452" s="203">
        <v>0</v>
      </c>
      <c r="T452" s="204">
        <f>S452*H452</f>
        <v>0</v>
      </c>
      <c r="U452" s="35"/>
      <c r="V452" s="35"/>
      <c r="W452" s="35"/>
      <c r="X452" s="35"/>
      <c r="Y452" s="35"/>
      <c r="Z452" s="35"/>
      <c r="AA452" s="35"/>
      <c r="AB452" s="35"/>
      <c r="AC452" s="35"/>
      <c r="AD452" s="35"/>
      <c r="AE452" s="35"/>
      <c r="AR452" s="205" t="s">
        <v>1020</v>
      </c>
      <c r="AT452" s="205" t="s">
        <v>240</v>
      </c>
      <c r="AU452" s="205" t="s">
        <v>86</v>
      </c>
      <c r="AY452" s="18" t="s">
        <v>159</v>
      </c>
      <c r="BE452" s="206">
        <f>IF(N452="základní",J452,0)</f>
        <v>0</v>
      </c>
      <c r="BF452" s="206">
        <f>IF(N452="snížená",J452,0)</f>
        <v>0</v>
      </c>
      <c r="BG452" s="206">
        <f>IF(N452="zákl. přenesená",J452,0)</f>
        <v>0</v>
      </c>
      <c r="BH452" s="206">
        <f>IF(N452="sníž. přenesená",J452,0)</f>
        <v>0</v>
      </c>
      <c r="BI452" s="206">
        <f>IF(N452="nulová",J452,0)</f>
        <v>0</v>
      </c>
      <c r="BJ452" s="18" t="s">
        <v>86</v>
      </c>
      <c r="BK452" s="206">
        <f>ROUND(I452*H452,2)</f>
        <v>0</v>
      </c>
      <c r="BL452" s="18" t="s">
        <v>499</v>
      </c>
      <c r="BM452" s="205" t="s">
        <v>1038</v>
      </c>
    </row>
    <row r="453" spans="1:65" s="2" customFormat="1" ht="29.25">
      <c r="A453" s="35"/>
      <c r="B453" s="36"/>
      <c r="C453" s="37"/>
      <c r="D453" s="209" t="s">
        <v>204</v>
      </c>
      <c r="E453" s="37"/>
      <c r="F453" s="230" t="s">
        <v>1034</v>
      </c>
      <c r="G453" s="37"/>
      <c r="H453" s="37"/>
      <c r="I453" s="231"/>
      <c r="J453" s="37"/>
      <c r="K453" s="37"/>
      <c r="L453" s="40"/>
      <c r="M453" s="232"/>
      <c r="N453" s="233"/>
      <c r="O453" s="72"/>
      <c r="P453" s="72"/>
      <c r="Q453" s="72"/>
      <c r="R453" s="72"/>
      <c r="S453" s="72"/>
      <c r="T453" s="73"/>
      <c r="U453" s="35"/>
      <c r="V453" s="35"/>
      <c r="W453" s="35"/>
      <c r="X453" s="35"/>
      <c r="Y453" s="35"/>
      <c r="Z453" s="35"/>
      <c r="AA453" s="35"/>
      <c r="AB453" s="35"/>
      <c r="AC453" s="35"/>
      <c r="AD453" s="35"/>
      <c r="AE453" s="35"/>
      <c r="AT453" s="18" t="s">
        <v>204</v>
      </c>
      <c r="AU453" s="18" t="s">
        <v>86</v>
      </c>
    </row>
    <row r="454" spans="1:65" s="2" customFormat="1" ht="33" customHeight="1">
      <c r="A454" s="35"/>
      <c r="B454" s="36"/>
      <c r="C454" s="193" t="s">
        <v>1039</v>
      </c>
      <c r="D454" s="193" t="s">
        <v>162</v>
      </c>
      <c r="E454" s="194" t="s">
        <v>1040</v>
      </c>
      <c r="F454" s="195" t="s">
        <v>1041</v>
      </c>
      <c r="G454" s="196" t="s">
        <v>249</v>
      </c>
      <c r="H454" s="197">
        <v>50</v>
      </c>
      <c r="I454" s="198"/>
      <c r="J454" s="199">
        <f>ROUND(I454*H454,2)</f>
        <v>0</v>
      </c>
      <c r="K454" s="200"/>
      <c r="L454" s="40"/>
      <c r="M454" s="201" t="s">
        <v>1</v>
      </c>
      <c r="N454" s="202" t="s">
        <v>43</v>
      </c>
      <c r="O454" s="72"/>
      <c r="P454" s="203">
        <f>O454*H454</f>
        <v>0</v>
      </c>
      <c r="Q454" s="203">
        <v>0</v>
      </c>
      <c r="R454" s="203">
        <f>Q454*H454</f>
        <v>0</v>
      </c>
      <c r="S454" s="203">
        <v>0</v>
      </c>
      <c r="T454" s="204">
        <f>S454*H454</f>
        <v>0</v>
      </c>
      <c r="U454" s="35"/>
      <c r="V454" s="35"/>
      <c r="W454" s="35"/>
      <c r="X454" s="35"/>
      <c r="Y454" s="35"/>
      <c r="Z454" s="35"/>
      <c r="AA454" s="35"/>
      <c r="AB454" s="35"/>
      <c r="AC454" s="35"/>
      <c r="AD454" s="35"/>
      <c r="AE454" s="35"/>
      <c r="AR454" s="205" t="s">
        <v>499</v>
      </c>
      <c r="AT454" s="205" t="s">
        <v>162</v>
      </c>
      <c r="AU454" s="205" t="s">
        <v>86</v>
      </c>
      <c r="AY454" s="18" t="s">
        <v>159</v>
      </c>
      <c r="BE454" s="206">
        <f>IF(N454="základní",J454,0)</f>
        <v>0</v>
      </c>
      <c r="BF454" s="206">
        <f>IF(N454="snížená",J454,0)</f>
        <v>0</v>
      </c>
      <c r="BG454" s="206">
        <f>IF(N454="zákl. přenesená",J454,0)</f>
        <v>0</v>
      </c>
      <c r="BH454" s="206">
        <f>IF(N454="sníž. přenesená",J454,0)</f>
        <v>0</v>
      </c>
      <c r="BI454" s="206">
        <f>IF(N454="nulová",J454,0)</f>
        <v>0</v>
      </c>
      <c r="BJ454" s="18" t="s">
        <v>86</v>
      </c>
      <c r="BK454" s="206">
        <f>ROUND(I454*H454,2)</f>
        <v>0</v>
      </c>
      <c r="BL454" s="18" t="s">
        <v>499</v>
      </c>
      <c r="BM454" s="205" t="s">
        <v>1042</v>
      </c>
    </row>
    <row r="455" spans="1:65" s="2" customFormat="1" ht="87.75">
      <c r="A455" s="35"/>
      <c r="B455" s="36"/>
      <c r="C455" s="37"/>
      <c r="D455" s="209" t="s">
        <v>204</v>
      </c>
      <c r="E455" s="37"/>
      <c r="F455" s="230" t="s">
        <v>1043</v>
      </c>
      <c r="G455" s="37"/>
      <c r="H455" s="37"/>
      <c r="I455" s="231"/>
      <c r="J455" s="37"/>
      <c r="K455" s="37"/>
      <c r="L455" s="40"/>
      <c r="M455" s="256"/>
      <c r="N455" s="257"/>
      <c r="O455" s="258"/>
      <c r="P455" s="258"/>
      <c r="Q455" s="258"/>
      <c r="R455" s="258"/>
      <c r="S455" s="258"/>
      <c r="T455" s="259"/>
      <c r="U455" s="35"/>
      <c r="V455" s="35"/>
      <c r="W455" s="35"/>
      <c r="X455" s="35"/>
      <c r="Y455" s="35"/>
      <c r="Z455" s="35"/>
      <c r="AA455" s="35"/>
      <c r="AB455" s="35"/>
      <c r="AC455" s="35"/>
      <c r="AD455" s="35"/>
      <c r="AE455" s="35"/>
      <c r="AT455" s="18" t="s">
        <v>204</v>
      </c>
      <c r="AU455" s="18" t="s">
        <v>86</v>
      </c>
    </row>
    <row r="456" spans="1:65" s="2" customFormat="1" ht="6.95" customHeight="1">
      <c r="A456" s="35"/>
      <c r="B456" s="55"/>
      <c r="C456" s="56"/>
      <c r="D456" s="56"/>
      <c r="E456" s="56"/>
      <c r="F456" s="56"/>
      <c r="G456" s="56"/>
      <c r="H456" s="56"/>
      <c r="I456" s="56"/>
      <c r="J456" s="56"/>
      <c r="K456" s="56"/>
      <c r="L456" s="40"/>
      <c r="M456" s="35"/>
      <c r="O456" s="35"/>
      <c r="P456" s="35"/>
      <c r="Q456" s="35"/>
      <c r="R456" s="35"/>
      <c r="S456" s="35"/>
      <c r="T456" s="35"/>
      <c r="U456" s="35"/>
      <c r="V456" s="35"/>
      <c r="W456" s="35"/>
      <c r="X456" s="35"/>
      <c r="Y456" s="35"/>
      <c r="Z456" s="35"/>
      <c r="AA456" s="35"/>
      <c r="AB456" s="35"/>
      <c r="AC456" s="35"/>
      <c r="AD456" s="35"/>
      <c r="AE456" s="35"/>
    </row>
  </sheetData>
  <sheetProtection algorithmName="SHA-512" hashValue="Z6ro56RoQTeRm9wuEzCU2iJZn7RDQzWZ6w3WD89NnIKYoKmCAZZJOUBlfeOC9hT26ty3ks6Fct+9wmCzJZWOUQ==" saltValue="E7A9qVAi2WgWrUTR4Sv35/LGeAqBCkOMyzzp+R3PH0DFzg28r8u7IWGiFHxYJ+S7kkcSGuRUiURZd0YdzhBnxg==" spinCount="100000" sheet="1" objects="1" scenarios="1" formatColumns="0" formatRows="0" autoFilter="0"/>
  <autoFilter ref="C131:K455"/>
  <mergeCells count="9">
    <mergeCell ref="E87:H87"/>
    <mergeCell ref="E122:H122"/>
    <mergeCell ref="E124:H124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8" fitToHeight="100" orientation="portrait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520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8" t="s">
        <v>98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1"/>
      <c r="AT3" s="18" t="s">
        <v>86</v>
      </c>
    </row>
    <row r="4" spans="1:46" s="1" customFormat="1" ht="24.95" customHeight="1">
      <c r="B4" s="21"/>
      <c r="D4" s="118" t="s">
        <v>123</v>
      </c>
      <c r="L4" s="21"/>
      <c r="M4" s="119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20" t="s">
        <v>16</v>
      </c>
      <c r="L6" s="21"/>
    </row>
    <row r="7" spans="1:46" s="1" customFormat="1" ht="16.5" customHeight="1">
      <c r="B7" s="21"/>
      <c r="E7" s="320" t="str">
        <f>'Rekapitulace stavby'!K6</f>
        <v>Praha Zbraslav ON - oprava</v>
      </c>
      <c r="F7" s="321"/>
      <c r="G7" s="321"/>
      <c r="H7" s="321"/>
      <c r="L7" s="21"/>
    </row>
    <row r="8" spans="1:46" s="1" customFormat="1" ht="12" customHeight="1">
      <c r="B8" s="21"/>
      <c r="D8" s="120" t="s">
        <v>124</v>
      </c>
      <c r="L8" s="21"/>
    </row>
    <row r="9" spans="1:46" s="2" customFormat="1" ht="16.5" customHeight="1">
      <c r="A9" s="35"/>
      <c r="B9" s="40"/>
      <c r="C9" s="35"/>
      <c r="D9" s="35"/>
      <c r="E9" s="320" t="s">
        <v>1044</v>
      </c>
      <c r="F9" s="323"/>
      <c r="G9" s="323"/>
      <c r="H9" s="323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20" t="s">
        <v>1045</v>
      </c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22" t="s">
        <v>1046</v>
      </c>
      <c r="F11" s="323"/>
      <c r="G11" s="323"/>
      <c r="H11" s="323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20" t="s">
        <v>18</v>
      </c>
      <c r="E13" s="35"/>
      <c r="F13" s="111" t="s">
        <v>1</v>
      </c>
      <c r="G13" s="35"/>
      <c r="H13" s="35"/>
      <c r="I13" s="120" t="s">
        <v>19</v>
      </c>
      <c r="J13" s="111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20" t="s">
        <v>20</v>
      </c>
      <c r="E14" s="35"/>
      <c r="F14" s="111" t="s">
        <v>21</v>
      </c>
      <c r="G14" s="35"/>
      <c r="H14" s="35"/>
      <c r="I14" s="120" t="s">
        <v>22</v>
      </c>
      <c r="J14" s="121" t="str">
        <f>'Rekapitulace stavby'!AN8</f>
        <v>11. 1. 2023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20" t="s">
        <v>24</v>
      </c>
      <c r="E16" s="35"/>
      <c r="F16" s="35"/>
      <c r="G16" s="35"/>
      <c r="H16" s="35"/>
      <c r="I16" s="120" t="s">
        <v>25</v>
      </c>
      <c r="J16" s="111" t="s">
        <v>26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11" t="s">
        <v>27</v>
      </c>
      <c r="F17" s="35"/>
      <c r="G17" s="35"/>
      <c r="H17" s="35"/>
      <c r="I17" s="120" t="s">
        <v>28</v>
      </c>
      <c r="J17" s="111" t="s">
        <v>29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20" t="s">
        <v>30</v>
      </c>
      <c r="E19" s="35"/>
      <c r="F19" s="35"/>
      <c r="G19" s="35"/>
      <c r="H19" s="35"/>
      <c r="I19" s="120" t="s">
        <v>25</v>
      </c>
      <c r="J19" s="31" t="str">
        <f>'Rekapitulace stavby'!AN13</f>
        <v>Vyplň údaj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24" t="str">
        <f>'Rekapitulace stavby'!E14</f>
        <v>Vyplň údaj</v>
      </c>
      <c r="F20" s="325"/>
      <c r="G20" s="325"/>
      <c r="H20" s="325"/>
      <c r="I20" s="120" t="s">
        <v>28</v>
      </c>
      <c r="J20" s="31" t="str">
        <f>'Rekapitulace stavby'!AN14</f>
        <v>Vyplň údaj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20" t="s">
        <v>32</v>
      </c>
      <c r="E22" s="35"/>
      <c r="F22" s="35"/>
      <c r="G22" s="35"/>
      <c r="H22" s="35"/>
      <c r="I22" s="120" t="s">
        <v>25</v>
      </c>
      <c r="J22" s="111" t="s">
        <v>1</v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11" t="s">
        <v>33</v>
      </c>
      <c r="F23" s="35"/>
      <c r="G23" s="35"/>
      <c r="H23" s="35"/>
      <c r="I23" s="120" t="s">
        <v>28</v>
      </c>
      <c r="J23" s="111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20" t="s">
        <v>35</v>
      </c>
      <c r="E25" s="35"/>
      <c r="F25" s="35"/>
      <c r="G25" s="35"/>
      <c r="H25" s="35"/>
      <c r="I25" s="120" t="s">
        <v>25</v>
      </c>
      <c r="J25" s="111" t="s">
        <v>1</v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11" t="s">
        <v>36</v>
      </c>
      <c r="F26" s="35"/>
      <c r="G26" s="35"/>
      <c r="H26" s="35"/>
      <c r="I26" s="120" t="s">
        <v>28</v>
      </c>
      <c r="J26" s="111" t="s">
        <v>1</v>
      </c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20" t="s">
        <v>37</v>
      </c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22"/>
      <c r="B29" s="123"/>
      <c r="C29" s="122"/>
      <c r="D29" s="122"/>
      <c r="E29" s="326" t="s">
        <v>1</v>
      </c>
      <c r="F29" s="326"/>
      <c r="G29" s="326"/>
      <c r="H29" s="326"/>
      <c r="I29" s="122"/>
      <c r="J29" s="122"/>
      <c r="K29" s="122"/>
      <c r="L29" s="124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5"/>
      <c r="E31" s="125"/>
      <c r="F31" s="125"/>
      <c r="G31" s="125"/>
      <c r="H31" s="125"/>
      <c r="I31" s="125"/>
      <c r="J31" s="125"/>
      <c r="K31" s="125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6" t="s">
        <v>38</v>
      </c>
      <c r="E32" s="35"/>
      <c r="F32" s="35"/>
      <c r="G32" s="35"/>
      <c r="H32" s="35"/>
      <c r="I32" s="35"/>
      <c r="J32" s="127">
        <f>ROUND(J137,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5"/>
      <c r="E33" s="125"/>
      <c r="F33" s="125"/>
      <c r="G33" s="125"/>
      <c r="H33" s="125"/>
      <c r="I33" s="125"/>
      <c r="J33" s="125"/>
      <c r="K33" s="12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8" t="s">
        <v>40</v>
      </c>
      <c r="G34" s="35"/>
      <c r="H34" s="35"/>
      <c r="I34" s="128" t="s">
        <v>39</v>
      </c>
      <c r="J34" s="128" t="s">
        <v>41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9" t="s">
        <v>42</v>
      </c>
      <c r="E35" s="120" t="s">
        <v>43</v>
      </c>
      <c r="F35" s="130">
        <f>ROUND((SUM(BE137:BE519)),  2)</f>
        <v>0</v>
      </c>
      <c r="G35" s="35"/>
      <c r="H35" s="35"/>
      <c r="I35" s="131">
        <v>0.21</v>
      </c>
      <c r="J35" s="130">
        <f>ROUND(((SUM(BE137:BE519))*I35),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20" t="s">
        <v>44</v>
      </c>
      <c r="F36" s="130">
        <f>ROUND((SUM(BF137:BF519)),  2)</f>
        <v>0</v>
      </c>
      <c r="G36" s="35"/>
      <c r="H36" s="35"/>
      <c r="I36" s="131">
        <v>0.15</v>
      </c>
      <c r="J36" s="130">
        <f>ROUND(((SUM(BF137:BF519))*I36),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0" t="s">
        <v>45</v>
      </c>
      <c r="F37" s="130">
        <f>ROUND((SUM(BG137:BG519)),  2)</f>
        <v>0</v>
      </c>
      <c r="G37" s="35"/>
      <c r="H37" s="35"/>
      <c r="I37" s="131">
        <v>0.21</v>
      </c>
      <c r="J37" s="130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20" t="s">
        <v>46</v>
      </c>
      <c r="F38" s="130">
        <f>ROUND((SUM(BH137:BH519)),  2)</f>
        <v>0</v>
      </c>
      <c r="G38" s="35"/>
      <c r="H38" s="35"/>
      <c r="I38" s="131">
        <v>0.15</v>
      </c>
      <c r="J38" s="130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20" t="s">
        <v>47</v>
      </c>
      <c r="F39" s="130">
        <f>ROUND((SUM(BI137:BI519)),  2)</f>
        <v>0</v>
      </c>
      <c r="G39" s="35"/>
      <c r="H39" s="35"/>
      <c r="I39" s="131">
        <v>0</v>
      </c>
      <c r="J39" s="130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32"/>
      <c r="D41" s="133" t="s">
        <v>48</v>
      </c>
      <c r="E41" s="134"/>
      <c r="F41" s="134"/>
      <c r="G41" s="135" t="s">
        <v>49</v>
      </c>
      <c r="H41" s="136" t="s">
        <v>50</v>
      </c>
      <c r="I41" s="134"/>
      <c r="J41" s="137">
        <f>SUM(J32:J39)</f>
        <v>0</v>
      </c>
      <c r="K41" s="138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40"/>
      <c r="C42" s="35"/>
      <c r="D42" s="35"/>
      <c r="E42" s="35"/>
      <c r="F42" s="35"/>
      <c r="G42" s="35"/>
      <c r="H42" s="35"/>
      <c r="I42" s="35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9" t="s">
        <v>51</v>
      </c>
      <c r="E50" s="140"/>
      <c r="F50" s="140"/>
      <c r="G50" s="139" t="s">
        <v>52</v>
      </c>
      <c r="H50" s="140"/>
      <c r="I50" s="140"/>
      <c r="J50" s="140"/>
      <c r="K50" s="140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>
      <c r="A61" s="35"/>
      <c r="B61" s="40"/>
      <c r="C61" s="35"/>
      <c r="D61" s="141" t="s">
        <v>53</v>
      </c>
      <c r="E61" s="142"/>
      <c r="F61" s="143" t="s">
        <v>54</v>
      </c>
      <c r="G61" s="141" t="s">
        <v>53</v>
      </c>
      <c r="H61" s="142"/>
      <c r="I61" s="142"/>
      <c r="J61" s="144" t="s">
        <v>54</v>
      </c>
      <c r="K61" s="142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>
      <c r="A65" s="35"/>
      <c r="B65" s="40"/>
      <c r="C65" s="35"/>
      <c r="D65" s="139" t="s">
        <v>55</v>
      </c>
      <c r="E65" s="145"/>
      <c r="F65" s="145"/>
      <c r="G65" s="139" t="s">
        <v>56</v>
      </c>
      <c r="H65" s="145"/>
      <c r="I65" s="145"/>
      <c r="J65" s="145"/>
      <c r="K65" s="14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>
      <c r="A76" s="35"/>
      <c r="B76" s="40"/>
      <c r="C76" s="35"/>
      <c r="D76" s="141" t="s">
        <v>53</v>
      </c>
      <c r="E76" s="142"/>
      <c r="F76" s="143" t="s">
        <v>54</v>
      </c>
      <c r="G76" s="141" t="s">
        <v>53</v>
      </c>
      <c r="H76" s="142"/>
      <c r="I76" s="142"/>
      <c r="J76" s="144" t="s">
        <v>54</v>
      </c>
      <c r="K76" s="142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5" customHeight="1">
      <c r="A81" s="35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customHeight="1">
      <c r="A82" s="35"/>
      <c r="B82" s="36"/>
      <c r="C82" s="24" t="s">
        <v>126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6.5" customHeight="1">
      <c r="A85" s="35"/>
      <c r="B85" s="36"/>
      <c r="C85" s="37"/>
      <c r="D85" s="37"/>
      <c r="E85" s="327" t="str">
        <f>E7</f>
        <v>Praha Zbraslav ON - oprava</v>
      </c>
      <c r="F85" s="328"/>
      <c r="G85" s="328"/>
      <c r="H85" s="328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customHeight="1">
      <c r="B86" s="22"/>
      <c r="C86" s="30" t="s">
        <v>124</v>
      </c>
      <c r="D86" s="23"/>
      <c r="E86" s="23"/>
      <c r="F86" s="23"/>
      <c r="G86" s="23"/>
      <c r="H86" s="23"/>
      <c r="I86" s="23"/>
      <c r="J86" s="23"/>
      <c r="K86" s="23"/>
      <c r="L86" s="21"/>
    </row>
    <row r="87" spans="1:31" s="2" customFormat="1" ht="16.5" customHeight="1">
      <c r="A87" s="35"/>
      <c r="B87" s="36"/>
      <c r="C87" s="37"/>
      <c r="D87" s="37"/>
      <c r="E87" s="327" t="s">
        <v>1044</v>
      </c>
      <c r="F87" s="329"/>
      <c r="G87" s="329"/>
      <c r="H87" s="329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s="2" customFormat="1" ht="12" customHeight="1">
      <c r="A88" s="35"/>
      <c r="B88" s="36"/>
      <c r="C88" s="30" t="s">
        <v>1045</v>
      </c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16.5" customHeight="1">
      <c r="A89" s="35"/>
      <c r="B89" s="36"/>
      <c r="C89" s="37"/>
      <c r="D89" s="37"/>
      <c r="E89" s="280" t="str">
        <f>E11</f>
        <v>3.1 - Stavební část</v>
      </c>
      <c r="F89" s="329"/>
      <c r="G89" s="329"/>
      <c r="H89" s="329"/>
      <c r="I89" s="37"/>
      <c r="J89" s="37"/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2" customHeight="1">
      <c r="A91" s="35"/>
      <c r="B91" s="36"/>
      <c r="C91" s="30" t="s">
        <v>20</v>
      </c>
      <c r="D91" s="37"/>
      <c r="E91" s="37"/>
      <c r="F91" s="28" t="str">
        <f>F14</f>
        <v>Praha Zbraslav</v>
      </c>
      <c r="G91" s="37"/>
      <c r="H91" s="37"/>
      <c r="I91" s="30" t="s">
        <v>22</v>
      </c>
      <c r="J91" s="67" t="str">
        <f>IF(J14="","",J14)</f>
        <v>11. 1. 2023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5.2" customHeight="1">
      <c r="A93" s="35"/>
      <c r="B93" s="36"/>
      <c r="C93" s="30" t="s">
        <v>24</v>
      </c>
      <c r="D93" s="37"/>
      <c r="E93" s="37"/>
      <c r="F93" s="28" t="str">
        <f>E17</f>
        <v>Správa železnic, státní organizace</v>
      </c>
      <c r="G93" s="37"/>
      <c r="H93" s="37"/>
      <c r="I93" s="30" t="s">
        <v>32</v>
      </c>
      <c r="J93" s="33" t="str">
        <f>E23</f>
        <v xml:space="preserve"> </v>
      </c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15.2" customHeight="1">
      <c r="A94" s="35"/>
      <c r="B94" s="36"/>
      <c r="C94" s="30" t="s">
        <v>30</v>
      </c>
      <c r="D94" s="37"/>
      <c r="E94" s="37"/>
      <c r="F94" s="28" t="str">
        <f>IF(E20="","",E20)</f>
        <v>Vyplň údaj</v>
      </c>
      <c r="G94" s="37"/>
      <c r="H94" s="37"/>
      <c r="I94" s="30" t="s">
        <v>35</v>
      </c>
      <c r="J94" s="33" t="str">
        <f>E26</f>
        <v>L. Malý</v>
      </c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29.25" customHeight="1">
      <c r="A96" s="35"/>
      <c r="B96" s="36"/>
      <c r="C96" s="150" t="s">
        <v>127</v>
      </c>
      <c r="D96" s="151"/>
      <c r="E96" s="151"/>
      <c r="F96" s="151"/>
      <c r="G96" s="151"/>
      <c r="H96" s="151"/>
      <c r="I96" s="151"/>
      <c r="J96" s="152" t="s">
        <v>128</v>
      </c>
      <c r="K96" s="151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2.9" customHeight="1">
      <c r="A98" s="35"/>
      <c r="B98" s="36"/>
      <c r="C98" s="153" t="s">
        <v>129</v>
      </c>
      <c r="D98" s="37"/>
      <c r="E98" s="37"/>
      <c r="F98" s="37"/>
      <c r="G98" s="37"/>
      <c r="H98" s="37"/>
      <c r="I98" s="37"/>
      <c r="J98" s="85">
        <f>J137</f>
        <v>0</v>
      </c>
      <c r="K98" s="37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8" t="s">
        <v>130</v>
      </c>
    </row>
    <row r="99" spans="1:47" s="9" customFormat="1" ht="24.95" customHeight="1">
      <c r="B99" s="154"/>
      <c r="C99" s="155"/>
      <c r="D99" s="156" t="s">
        <v>131</v>
      </c>
      <c r="E99" s="157"/>
      <c r="F99" s="157"/>
      <c r="G99" s="157"/>
      <c r="H99" s="157"/>
      <c r="I99" s="157"/>
      <c r="J99" s="158">
        <f>J138</f>
        <v>0</v>
      </c>
      <c r="K99" s="155"/>
      <c r="L99" s="159"/>
    </row>
    <row r="100" spans="1:47" s="10" customFormat="1" ht="19.899999999999999" customHeight="1">
      <c r="B100" s="160"/>
      <c r="C100" s="105"/>
      <c r="D100" s="161" t="s">
        <v>132</v>
      </c>
      <c r="E100" s="162"/>
      <c r="F100" s="162"/>
      <c r="G100" s="162"/>
      <c r="H100" s="162"/>
      <c r="I100" s="162"/>
      <c r="J100" s="163">
        <f>J139</f>
        <v>0</v>
      </c>
      <c r="K100" s="105"/>
      <c r="L100" s="164"/>
    </row>
    <row r="101" spans="1:47" s="10" customFormat="1" ht="19.899999999999999" customHeight="1">
      <c r="B101" s="160"/>
      <c r="C101" s="105"/>
      <c r="D101" s="161" t="s">
        <v>505</v>
      </c>
      <c r="E101" s="162"/>
      <c r="F101" s="162"/>
      <c r="G101" s="162"/>
      <c r="H101" s="162"/>
      <c r="I101" s="162"/>
      <c r="J101" s="163">
        <f>J158</f>
        <v>0</v>
      </c>
      <c r="K101" s="105"/>
      <c r="L101" s="164"/>
    </row>
    <row r="102" spans="1:47" s="10" customFormat="1" ht="19.899999999999999" customHeight="1">
      <c r="B102" s="160"/>
      <c r="C102" s="105"/>
      <c r="D102" s="161" t="s">
        <v>133</v>
      </c>
      <c r="E102" s="162"/>
      <c r="F102" s="162"/>
      <c r="G102" s="162"/>
      <c r="H102" s="162"/>
      <c r="I102" s="162"/>
      <c r="J102" s="163">
        <f>J208</f>
        <v>0</v>
      </c>
      <c r="K102" s="105"/>
      <c r="L102" s="164"/>
    </row>
    <row r="103" spans="1:47" s="10" customFormat="1" ht="19.899999999999999" customHeight="1">
      <c r="B103" s="160"/>
      <c r="C103" s="105"/>
      <c r="D103" s="161" t="s">
        <v>134</v>
      </c>
      <c r="E103" s="162"/>
      <c r="F103" s="162"/>
      <c r="G103" s="162"/>
      <c r="H103" s="162"/>
      <c r="I103" s="162"/>
      <c r="J103" s="163">
        <f>J259</f>
        <v>0</v>
      </c>
      <c r="K103" s="105"/>
      <c r="L103" s="164"/>
    </row>
    <row r="104" spans="1:47" s="10" customFormat="1" ht="19.899999999999999" customHeight="1">
      <c r="B104" s="160"/>
      <c r="C104" s="105"/>
      <c r="D104" s="161" t="s">
        <v>135</v>
      </c>
      <c r="E104" s="162"/>
      <c r="F104" s="162"/>
      <c r="G104" s="162"/>
      <c r="H104" s="162"/>
      <c r="I104" s="162"/>
      <c r="J104" s="163">
        <f>J274</f>
        <v>0</v>
      </c>
      <c r="K104" s="105"/>
      <c r="L104" s="164"/>
    </row>
    <row r="105" spans="1:47" s="9" customFormat="1" ht="24.95" customHeight="1">
      <c r="B105" s="154"/>
      <c r="C105" s="155"/>
      <c r="D105" s="156" t="s">
        <v>136</v>
      </c>
      <c r="E105" s="157"/>
      <c r="F105" s="157"/>
      <c r="G105" s="157"/>
      <c r="H105" s="157"/>
      <c r="I105" s="157"/>
      <c r="J105" s="158">
        <f>J276</f>
        <v>0</v>
      </c>
      <c r="K105" s="155"/>
      <c r="L105" s="159"/>
    </row>
    <row r="106" spans="1:47" s="10" customFormat="1" ht="19.899999999999999" customHeight="1">
      <c r="B106" s="160"/>
      <c r="C106" s="105"/>
      <c r="D106" s="161" t="s">
        <v>1047</v>
      </c>
      <c r="E106" s="162"/>
      <c r="F106" s="162"/>
      <c r="G106" s="162"/>
      <c r="H106" s="162"/>
      <c r="I106" s="162"/>
      <c r="J106" s="163">
        <f>J277</f>
        <v>0</v>
      </c>
      <c r="K106" s="105"/>
      <c r="L106" s="164"/>
    </row>
    <row r="107" spans="1:47" s="10" customFormat="1" ht="19.899999999999999" customHeight="1">
      <c r="B107" s="160"/>
      <c r="C107" s="105"/>
      <c r="D107" s="161" t="s">
        <v>1048</v>
      </c>
      <c r="E107" s="162"/>
      <c r="F107" s="162"/>
      <c r="G107" s="162"/>
      <c r="H107" s="162"/>
      <c r="I107" s="162"/>
      <c r="J107" s="163">
        <f>J284</f>
        <v>0</v>
      </c>
      <c r="K107" s="105"/>
      <c r="L107" s="164"/>
    </row>
    <row r="108" spans="1:47" s="10" customFormat="1" ht="19.899999999999999" customHeight="1">
      <c r="B108" s="160"/>
      <c r="C108" s="105"/>
      <c r="D108" s="161" t="s">
        <v>1049</v>
      </c>
      <c r="E108" s="162"/>
      <c r="F108" s="162"/>
      <c r="G108" s="162"/>
      <c r="H108" s="162"/>
      <c r="I108" s="162"/>
      <c r="J108" s="163">
        <f>J288</f>
        <v>0</v>
      </c>
      <c r="K108" s="105"/>
      <c r="L108" s="164"/>
    </row>
    <row r="109" spans="1:47" s="10" customFormat="1" ht="19.899999999999999" customHeight="1">
      <c r="B109" s="160"/>
      <c r="C109" s="105"/>
      <c r="D109" s="161" t="s">
        <v>509</v>
      </c>
      <c r="E109" s="162"/>
      <c r="F109" s="162"/>
      <c r="G109" s="162"/>
      <c r="H109" s="162"/>
      <c r="I109" s="162"/>
      <c r="J109" s="163">
        <f>J316</f>
        <v>0</v>
      </c>
      <c r="K109" s="105"/>
      <c r="L109" s="164"/>
    </row>
    <row r="110" spans="1:47" s="10" customFormat="1" ht="19.899999999999999" customHeight="1">
      <c r="B110" s="160"/>
      <c r="C110" s="105"/>
      <c r="D110" s="161" t="s">
        <v>1050</v>
      </c>
      <c r="E110" s="162"/>
      <c r="F110" s="162"/>
      <c r="G110" s="162"/>
      <c r="H110" s="162"/>
      <c r="I110" s="162"/>
      <c r="J110" s="163">
        <f>J333</f>
        <v>0</v>
      </c>
      <c r="K110" s="105"/>
      <c r="L110" s="164"/>
    </row>
    <row r="111" spans="1:47" s="10" customFormat="1" ht="19.899999999999999" customHeight="1">
      <c r="B111" s="160"/>
      <c r="C111" s="105"/>
      <c r="D111" s="161" t="s">
        <v>1051</v>
      </c>
      <c r="E111" s="162"/>
      <c r="F111" s="162"/>
      <c r="G111" s="162"/>
      <c r="H111" s="162"/>
      <c r="I111" s="162"/>
      <c r="J111" s="163">
        <f>J383</f>
        <v>0</v>
      </c>
      <c r="K111" s="105"/>
      <c r="L111" s="164"/>
    </row>
    <row r="112" spans="1:47" s="10" customFormat="1" ht="19.899999999999999" customHeight="1">
      <c r="B112" s="160"/>
      <c r="C112" s="105"/>
      <c r="D112" s="161" t="s">
        <v>1052</v>
      </c>
      <c r="E112" s="162"/>
      <c r="F112" s="162"/>
      <c r="G112" s="162"/>
      <c r="H112" s="162"/>
      <c r="I112" s="162"/>
      <c r="J112" s="163">
        <f>J415</f>
        <v>0</v>
      </c>
      <c r="K112" s="105"/>
      <c r="L112" s="164"/>
    </row>
    <row r="113" spans="1:31" s="10" customFormat="1" ht="19.899999999999999" customHeight="1">
      <c r="B113" s="160"/>
      <c r="C113" s="105"/>
      <c r="D113" s="161" t="s">
        <v>510</v>
      </c>
      <c r="E113" s="162"/>
      <c r="F113" s="162"/>
      <c r="G113" s="162"/>
      <c r="H113" s="162"/>
      <c r="I113" s="162"/>
      <c r="J113" s="163">
        <f>J435</f>
        <v>0</v>
      </c>
      <c r="K113" s="105"/>
      <c r="L113" s="164"/>
    </row>
    <row r="114" spans="1:31" s="10" customFormat="1" ht="19.899999999999999" customHeight="1">
      <c r="B114" s="160"/>
      <c r="C114" s="105"/>
      <c r="D114" s="161" t="s">
        <v>1053</v>
      </c>
      <c r="E114" s="162"/>
      <c r="F114" s="162"/>
      <c r="G114" s="162"/>
      <c r="H114" s="162"/>
      <c r="I114" s="162"/>
      <c r="J114" s="163">
        <f>J441</f>
        <v>0</v>
      </c>
      <c r="K114" s="105"/>
      <c r="L114" s="164"/>
    </row>
    <row r="115" spans="1:31" s="9" customFormat="1" ht="24.95" customHeight="1">
      <c r="B115" s="154"/>
      <c r="C115" s="155"/>
      <c r="D115" s="156" t="s">
        <v>143</v>
      </c>
      <c r="E115" s="157"/>
      <c r="F115" s="157"/>
      <c r="G115" s="157"/>
      <c r="H115" s="157"/>
      <c r="I115" s="157"/>
      <c r="J115" s="158">
        <f>J517</f>
        <v>0</v>
      </c>
      <c r="K115" s="155"/>
      <c r="L115" s="159"/>
    </row>
    <row r="116" spans="1:31" s="2" customFormat="1" ht="21.75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31" s="2" customFormat="1" ht="6.95" customHeight="1">
      <c r="A117" s="35"/>
      <c r="B117" s="55"/>
      <c r="C117" s="56"/>
      <c r="D117" s="56"/>
      <c r="E117" s="56"/>
      <c r="F117" s="56"/>
      <c r="G117" s="56"/>
      <c r="H117" s="56"/>
      <c r="I117" s="56"/>
      <c r="J117" s="56"/>
      <c r="K117" s="56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21" spans="1:31" s="2" customFormat="1" ht="6.95" customHeight="1">
      <c r="A121" s="35"/>
      <c r="B121" s="57"/>
      <c r="C121" s="58"/>
      <c r="D121" s="58"/>
      <c r="E121" s="58"/>
      <c r="F121" s="58"/>
      <c r="G121" s="58"/>
      <c r="H121" s="58"/>
      <c r="I121" s="58"/>
      <c r="J121" s="58"/>
      <c r="K121" s="58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s="2" customFormat="1" ht="24.95" customHeight="1">
      <c r="A122" s="35"/>
      <c r="B122" s="36"/>
      <c r="C122" s="24" t="s">
        <v>144</v>
      </c>
      <c r="D122" s="37"/>
      <c r="E122" s="37"/>
      <c r="F122" s="37"/>
      <c r="G122" s="37"/>
      <c r="H122" s="37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6.95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12" customHeight="1">
      <c r="A124" s="35"/>
      <c r="B124" s="36"/>
      <c r="C124" s="30" t="s">
        <v>16</v>
      </c>
      <c r="D124" s="37"/>
      <c r="E124" s="37"/>
      <c r="F124" s="37"/>
      <c r="G124" s="37"/>
      <c r="H124" s="37"/>
      <c r="I124" s="37"/>
      <c r="J124" s="37"/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16.5" customHeight="1">
      <c r="A125" s="35"/>
      <c r="B125" s="36"/>
      <c r="C125" s="37"/>
      <c r="D125" s="37"/>
      <c r="E125" s="327" t="str">
        <f>E7</f>
        <v>Praha Zbraslav ON - oprava</v>
      </c>
      <c r="F125" s="328"/>
      <c r="G125" s="328"/>
      <c r="H125" s="328"/>
      <c r="I125" s="37"/>
      <c r="J125" s="37"/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1" customFormat="1" ht="12" customHeight="1">
      <c r="B126" s="22"/>
      <c r="C126" s="30" t="s">
        <v>124</v>
      </c>
      <c r="D126" s="23"/>
      <c r="E126" s="23"/>
      <c r="F126" s="23"/>
      <c r="G126" s="23"/>
      <c r="H126" s="23"/>
      <c r="I126" s="23"/>
      <c r="J126" s="23"/>
      <c r="K126" s="23"/>
      <c r="L126" s="21"/>
    </row>
    <row r="127" spans="1:31" s="2" customFormat="1" ht="16.5" customHeight="1">
      <c r="A127" s="35"/>
      <c r="B127" s="36"/>
      <c r="C127" s="37"/>
      <c r="D127" s="37"/>
      <c r="E127" s="327" t="s">
        <v>1044</v>
      </c>
      <c r="F127" s="329"/>
      <c r="G127" s="329"/>
      <c r="H127" s="329"/>
      <c r="I127" s="37"/>
      <c r="J127" s="37"/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2" customFormat="1" ht="12" customHeight="1">
      <c r="A128" s="35"/>
      <c r="B128" s="36"/>
      <c r="C128" s="30" t="s">
        <v>1045</v>
      </c>
      <c r="D128" s="37"/>
      <c r="E128" s="37"/>
      <c r="F128" s="37"/>
      <c r="G128" s="37"/>
      <c r="H128" s="37"/>
      <c r="I128" s="37"/>
      <c r="J128" s="37"/>
      <c r="K128" s="37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5" s="2" customFormat="1" ht="16.5" customHeight="1">
      <c r="A129" s="35"/>
      <c r="B129" s="36"/>
      <c r="C129" s="37"/>
      <c r="D129" s="37"/>
      <c r="E129" s="280" t="str">
        <f>E11</f>
        <v>3.1 - Stavební část</v>
      </c>
      <c r="F129" s="329"/>
      <c r="G129" s="329"/>
      <c r="H129" s="329"/>
      <c r="I129" s="37"/>
      <c r="J129" s="37"/>
      <c r="K129" s="37"/>
      <c r="L129" s="52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pans="1:65" s="2" customFormat="1" ht="6.95" customHeight="1">
      <c r="A130" s="35"/>
      <c r="B130" s="36"/>
      <c r="C130" s="37"/>
      <c r="D130" s="37"/>
      <c r="E130" s="37"/>
      <c r="F130" s="37"/>
      <c r="G130" s="37"/>
      <c r="H130" s="37"/>
      <c r="I130" s="37"/>
      <c r="J130" s="37"/>
      <c r="K130" s="37"/>
      <c r="L130" s="52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pans="1:65" s="2" customFormat="1" ht="12" customHeight="1">
      <c r="A131" s="35"/>
      <c r="B131" s="36"/>
      <c r="C131" s="30" t="s">
        <v>20</v>
      </c>
      <c r="D131" s="37"/>
      <c r="E131" s="37"/>
      <c r="F131" s="28" t="str">
        <f>F14</f>
        <v>Praha Zbraslav</v>
      </c>
      <c r="G131" s="37"/>
      <c r="H131" s="37"/>
      <c r="I131" s="30" t="s">
        <v>22</v>
      </c>
      <c r="J131" s="67" t="str">
        <f>IF(J14="","",J14)</f>
        <v>11. 1. 2023</v>
      </c>
      <c r="K131" s="37"/>
      <c r="L131" s="52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pans="1:65" s="2" customFormat="1" ht="6.95" customHeight="1">
      <c r="A132" s="35"/>
      <c r="B132" s="36"/>
      <c r="C132" s="37"/>
      <c r="D132" s="37"/>
      <c r="E132" s="37"/>
      <c r="F132" s="37"/>
      <c r="G132" s="37"/>
      <c r="H132" s="37"/>
      <c r="I132" s="37"/>
      <c r="J132" s="37"/>
      <c r="K132" s="37"/>
      <c r="L132" s="52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pans="1:65" s="2" customFormat="1" ht="15.2" customHeight="1">
      <c r="A133" s="35"/>
      <c r="B133" s="36"/>
      <c r="C133" s="30" t="s">
        <v>24</v>
      </c>
      <c r="D133" s="37"/>
      <c r="E133" s="37"/>
      <c r="F133" s="28" t="str">
        <f>E17</f>
        <v>Správa železnic, státní organizace</v>
      </c>
      <c r="G133" s="37"/>
      <c r="H133" s="37"/>
      <c r="I133" s="30" t="s">
        <v>32</v>
      </c>
      <c r="J133" s="33" t="str">
        <f>E23</f>
        <v xml:space="preserve"> </v>
      </c>
      <c r="K133" s="37"/>
      <c r="L133" s="52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  <row r="134" spans="1:65" s="2" customFormat="1" ht="15.2" customHeight="1">
      <c r="A134" s="35"/>
      <c r="B134" s="36"/>
      <c r="C134" s="30" t="s">
        <v>30</v>
      </c>
      <c r="D134" s="37"/>
      <c r="E134" s="37"/>
      <c r="F134" s="28" t="str">
        <f>IF(E20="","",E20)</f>
        <v>Vyplň údaj</v>
      </c>
      <c r="G134" s="37"/>
      <c r="H134" s="37"/>
      <c r="I134" s="30" t="s">
        <v>35</v>
      </c>
      <c r="J134" s="33" t="str">
        <f>E26</f>
        <v>L. Malý</v>
      </c>
      <c r="K134" s="37"/>
      <c r="L134" s="52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</row>
    <row r="135" spans="1:65" s="2" customFormat="1" ht="10.35" customHeight="1">
      <c r="A135" s="35"/>
      <c r="B135" s="36"/>
      <c r="C135" s="37"/>
      <c r="D135" s="37"/>
      <c r="E135" s="37"/>
      <c r="F135" s="37"/>
      <c r="G135" s="37"/>
      <c r="H135" s="37"/>
      <c r="I135" s="37"/>
      <c r="J135" s="37"/>
      <c r="K135" s="37"/>
      <c r="L135" s="52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  <row r="136" spans="1:65" s="11" customFormat="1" ht="29.25" customHeight="1">
      <c r="A136" s="165"/>
      <c r="B136" s="166"/>
      <c r="C136" s="167" t="s">
        <v>145</v>
      </c>
      <c r="D136" s="168" t="s">
        <v>63</v>
      </c>
      <c r="E136" s="168" t="s">
        <v>59</v>
      </c>
      <c r="F136" s="168" t="s">
        <v>60</v>
      </c>
      <c r="G136" s="168" t="s">
        <v>146</v>
      </c>
      <c r="H136" s="168" t="s">
        <v>147</v>
      </c>
      <c r="I136" s="168" t="s">
        <v>148</v>
      </c>
      <c r="J136" s="169" t="s">
        <v>128</v>
      </c>
      <c r="K136" s="170" t="s">
        <v>149</v>
      </c>
      <c r="L136" s="171"/>
      <c r="M136" s="76" t="s">
        <v>1</v>
      </c>
      <c r="N136" s="77" t="s">
        <v>42</v>
      </c>
      <c r="O136" s="77" t="s">
        <v>150</v>
      </c>
      <c r="P136" s="77" t="s">
        <v>151</v>
      </c>
      <c r="Q136" s="77" t="s">
        <v>152</v>
      </c>
      <c r="R136" s="77" t="s">
        <v>153</v>
      </c>
      <c r="S136" s="77" t="s">
        <v>154</v>
      </c>
      <c r="T136" s="78" t="s">
        <v>155</v>
      </c>
      <c r="U136" s="165"/>
      <c r="V136" s="165"/>
      <c r="W136" s="165"/>
      <c r="X136" s="165"/>
      <c r="Y136" s="165"/>
      <c r="Z136" s="165"/>
      <c r="AA136" s="165"/>
      <c r="AB136" s="165"/>
      <c r="AC136" s="165"/>
      <c r="AD136" s="165"/>
      <c r="AE136" s="165"/>
    </row>
    <row r="137" spans="1:65" s="2" customFormat="1" ht="22.9" customHeight="1">
      <c r="A137" s="35"/>
      <c r="B137" s="36"/>
      <c r="C137" s="83" t="s">
        <v>156</v>
      </c>
      <c r="D137" s="37"/>
      <c r="E137" s="37"/>
      <c r="F137" s="37"/>
      <c r="G137" s="37"/>
      <c r="H137" s="37"/>
      <c r="I137" s="37"/>
      <c r="J137" s="172">
        <f>BK137</f>
        <v>0</v>
      </c>
      <c r="K137" s="37"/>
      <c r="L137" s="40"/>
      <c r="M137" s="79"/>
      <c r="N137" s="173"/>
      <c r="O137" s="80"/>
      <c r="P137" s="174">
        <f>P138+P276+P517</f>
        <v>0</v>
      </c>
      <c r="Q137" s="80"/>
      <c r="R137" s="174">
        <f>R138+R276+R517</f>
        <v>22.801860619999999</v>
      </c>
      <c r="S137" s="80"/>
      <c r="T137" s="175">
        <f>T138+T276+T517</f>
        <v>28.555605100000001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77</v>
      </c>
      <c r="AU137" s="18" t="s">
        <v>130</v>
      </c>
      <c r="BK137" s="176">
        <f>BK138+BK276+BK517</f>
        <v>0</v>
      </c>
    </row>
    <row r="138" spans="1:65" s="12" customFormat="1" ht="25.9" customHeight="1">
      <c r="B138" s="177"/>
      <c r="C138" s="178"/>
      <c r="D138" s="179" t="s">
        <v>77</v>
      </c>
      <c r="E138" s="180" t="s">
        <v>157</v>
      </c>
      <c r="F138" s="180" t="s">
        <v>158</v>
      </c>
      <c r="G138" s="178"/>
      <c r="H138" s="178"/>
      <c r="I138" s="181"/>
      <c r="J138" s="182">
        <f>BK138</f>
        <v>0</v>
      </c>
      <c r="K138" s="178"/>
      <c r="L138" s="183"/>
      <c r="M138" s="184"/>
      <c r="N138" s="185"/>
      <c r="O138" s="185"/>
      <c r="P138" s="186">
        <f>P139+P158+P208+P259+P274</f>
        <v>0</v>
      </c>
      <c r="Q138" s="185"/>
      <c r="R138" s="186">
        <f>R139+R158+R208+R259+R274</f>
        <v>19.691556500000001</v>
      </c>
      <c r="S138" s="185"/>
      <c r="T138" s="187">
        <f>T139+T158+T208+T259+T274</f>
        <v>27.485785</v>
      </c>
      <c r="AR138" s="188" t="s">
        <v>86</v>
      </c>
      <c r="AT138" s="189" t="s">
        <v>77</v>
      </c>
      <c r="AU138" s="189" t="s">
        <v>78</v>
      </c>
      <c r="AY138" s="188" t="s">
        <v>159</v>
      </c>
      <c r="BK138" s="190">
        <f>BK139+BK158+BK208+BK259+BK274</f>
        <v>0</v>
      </c>
    </row>
    <row r="139" spans="1:65" s="12" customFormat="1" ht="22.9" customHeight="1">
      <c r="B139" s="177"/>
      <c r="C139" s="178"/>
      <c r="D139" s="179" t="s">
        <v>77</v>
      </c>
      <c r="E139" s="191" t="s">
        <v>160</v>
      </c>
      <c r="F139" s="191" t="s">
        <v>161</v>
      </c>
      <c r="G139" s="178"/>
      <c r="H139" s="178"/>
      <c r="I139" s="181"/>
      <c r="J139" s="192">
        <f>BK139</f>
        <v>0</v>
      </c>
      <c r="K139" s="178"/>
      <c r="L139" s="183"/>
      <c r="M139" s="184"/>
      <c r="N139" s="185"/>
      <c r="O139" s="185"/>
      <c r="P139" s="186">
        <f>SUM(P140:P157)</f>
        <v>0</v>
      </c>
      <c r="Q139" s="185"/>
      <c r="R139" s="186">
        <f>SUM(R140:R157)</f>
        <v>1.8200995</v>
      </c>
      <c r="S139" s="185"/>
      <c r="T139" s="187">
        <f>SUM(T140:T157)</f>
        <v>0</v>
      </c>
      <c r="AR139" s="188" t="s">
        <v>86</v>
      </c>
      <c r="AT139" s="189" t="s">
        <v>77</v>
      </c>
      <c r="AU139" s="189" t="s">
        <v>86</v>
      </c>
      <c r="AY139" s="188" t="s">
        <v>159</v>
      </c>
      <c r="BK139" s="190">
        <f>SUM(BK140:BK157)</f>
        <v>0</v>
      </c>
    </row>
    <row r="140" spans="1:65" s="2" customFormat="1" ht="37.9" customHeight="1">
      <c r="A140" s="35"/>
      <c r="B140" s="36"/>
      <c r="C140" s="193" t="s">
        <v>86</v>
      </c>
      <c r="D140" s="193" t="s">
        <v>162</v>
      </c>
      <c r="E140" s="194" t="s">
        <v>1054</v>
      </c>
      <c r="F140" s="195" t="s">
        <v>1055</v>
      </c>
      <c r="G140" s="196" t="s">
        <v>165</v>
      </c>
      <c r="H140" s="197">
        <v>5</v>
      </c>
      <c r="I140" s="198"/>
      <c r="J140" s="199">
        <f>ROUND(I140*H140,2)</f>
        <v>0</v>
      </c>
      <c r="K140" s="200"/>
      <c r="L140" s="40"/>
      <c r="M140" s="201" t="s">
        <v>1</v>
      </c>
      <c r="N140" s="202" t="s">
        <v>44</v>
      </c>
      <c r="O140" s="72"/>
      <c r="P140" s="203">
        <f>O140*H140</f>
        <v>0</v>
      </c>
      <c r="Q140" s="203">
        <v>3.8460000000000001E-2</v>
      </c>
      <c r="R140" s="203">
        <f>Q140*H140</f>
        <v>0.1923</v>
      </c>
      <c r="S140" s="203">
        <v>0</v>
      </c>
      <c r="T140" s="204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5" t="s">
        <v>166</v>
      </c>
      <c r="AT140" s="205" t="s">
        <v>162</v>
      </c>
      <c r="AU140" s="205" t="s">
        <v>88</v>
      </c>
      <c r="AY140" s="18" t="s">
        <v>159</v>
      </c>
      <c r="BE140" s="206">
        <f>IF(N140="základní",J140,0)</f>
        <v>0</v>
      </c>
      <c r="BF140" s="206">
        <f>IF(N140="snížená",J140,0)</f>
        <v>0</v>
      </c>
      <c r="BG140" s="206">
        <f>IF(N140="zákl. přenesená",J140,0)</f>
        <v>0</v>
      </c>
      <c r="BH140" s="206">
        <f>IF(N140="sníž. přenesená",J140,0)</f>
        <v>0</v>
      </c>
      <c r="BI140" s="206">
        <f>IF(N140="nulová",J140,0)</f>
        <v>0</v>
      </c>
      <c r="BJ140" s="18" t="s">
        <v>88</v>
      </c>
      <c r="BK140" s="206">
        <f>ROUND(I140*H140,2)</f>
        <v>0</v>
      </c>
      <c r="BL140" s="18" t="s">
        <v>166</v>
      </c>
      <c r="BM140" s="205" t="s">
        <v>1056</v>
      </c>
    </row>
    <row r="141" spans="1:65" s="2" customFormat="1" ht="44.25" customHeight="1">
      <c r="A141" s="35"/>
      <c r="B141" s="36"/>
      <c r="C141" s="193" t="s">
        <v>88</v>
      </c>
      <c r="D141" s="193" t="s">
        <v>162</v>
      </c>
      <c r="E141" s="194" t="s">
        <v>1057</v>
      </c>
      <c r="F141" s="195" t="s">
        <v>1058</v>
      </c>
      <c r="G141" s="196" t="s">
        <v>165</v>
      </c>
      <c r="H141" s="197">
        <v>4</v>
      </c>
      <c r="I141" s="198"/>
      <c r="J141" s="199">
        <f>ROUND(I141*H141,2)</f>
        <v>0</v>
      </c>
      <c r="K141" s="200"/>
      <c r="L141" s="40"/>
      <c r="M141" s="201" t="s">
        <v>1</v>
      </c>
      <c r="N141" s="202" t="s">
        <v>44</v>
      </c>
      <c r="O141" s="72"/>
      <c r="P141" s="203">
        <f>O141*H141</f>
        <v>0</v>
      </c>
      <c r="Q141" s="203">
        <v>2.6280000000000001E-2</v>
      </c>
      <c r="R141" s="203">
        <f>Q141*H141</f>
        <v>0.10512000000000001</v>
      </c>
      <c r="S141" s="203">
        <v>0</v>
      </c>
      <c r="T141" s="204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05" t="s">
        <v>166</v>
      </c>
      <c r="AT141" s="205" t="s">
        <v>162</v>
      </c>
      <c r="AU141" s="205" t="s">
        <v>88</v>
      </c>
      <c r="AY141" s="18" t="s">
        <v>159</v>
      </c>
      <c r="BE141" s="206">
        <f>IF(N141="základní",J141,0)</f>
        <v>0</v>
      </c>
      <c r="BF141" s="206">
        <f>IF(N141="snížená",J141,0)</f>
        <v>0</v>
      </c>
      <c r="BG141" s="206">
        <f>IF(N141="zákl. přenesená",J141,0)</f>
        <v>0</v>
      </c>
      <c r="BH141" s="206">
        <f>IF(N141="sníž. přenesená",J141,0)</f>
        <v>0</v>
      </c>
      <c r="BI141" s="206">
        <f>IF(N141="nulová",J141,0)</f>
        <v>0</v>
      </c>
      <c r="BJ141" s="18" t="s">
        <v>88</v>
      </c>
      <c r="BK141" s="206">
        <f>ROUND(I141*H141,2)</f>
        <v>0</v>
      </c>
      <c r="BL141" s="18" t="s">
        <v>166</v>
      </c>
      <c r="BM141" s="205" t="s">
        <v>1059</v>
      </c>
    </row>
    <row r="142" spans="1:65" s="2" customFormat="1" ht="49.15" customHeight="1">
      <c r="A142" s="35"/>
      <c r="B142" s="36"/>
      <c r="C142" s="193" t="s">
        <v>160</v>
      </c>
      <c r="D142" s="193" t="s">
        <v>162</v>
      </c>
      <c r="E142" s="194" t="s">
        <v>1060</v>
      </c>
      <c r="F142" s="195" t="s">
        <v>1061</v>
      </c>
      <c r="G142" s="196" t="s">
        <v>269</v>
      </c>
      <c r="H142" s="197">
        <v>4</v>
      </c>
      <c r="I142" s="198"/>
      <c r="J142" s="199">
        <f>ROUND(I142*H142,2)</f>
        <v>0</v>
      </c>
      <c r="K142" s="200"/>
      <c r="L142" s="40"/>
      <c r="M142" s="201" t="s">
        <v>1</v>
      </c>
      <c r="N142" s="202" t="s">
        <v>44</v>
      </c>
      <c r="O142" s="72"/>
      <c r="P142" s="203">
        <f>O142*H142</f>
        <v>0</v>
      </c>
      <c r="Q142" s="203">
        <v>7.9210000000000003E-2</v>
      </c>
      <c r="R142" s="203">
        <f>Q142*H142</f>
        <v>0.31684000000000001</v>
      </c>
      <c r="S142" s="203">
        <v>0</v>
      </c>
      <c r="T142" s="204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5" t="s">
        <v>166</v>
      </c>
      <c r="AT142" s="205" t="s">
        <v>162</v>
      </c>
      <c r="AU142" s="205" t="s">
        <v>88</v>
      </c>
      <c r="AY142" s="18" t="s">
        <v>159</v>
      </c>
      <c r="BE142" s="206">
        <f>IF(N142="základní",J142,0)</f>
        <v>0</v>
      </c>
      <c r="BF142" s="206">
        <f>IF(N142="snížená",J142,0)</f>
        <v>0</v>
      </c>
      <c r="BG142" s="206">
        <f>IF(N142="zákl. přenesená",J142,0)</f>
        <v>0</v>
      </c>
      <c r="BH142" s="206">
        <f>IF(N142="sníž. přenesená",J142,0)</f>
        <v>0</v>
      </c>
      <c r="BI142" s="206">
        <f>IF(N142="nulová",J142,0)</f>
        <v>0</v>
      </c>
      <c r="BJ142" s="18" t="s">
        <v>88</v>
      </c>
      <c r="BK142" s="206">
        <f>ROUND(I142*H142,2)</f>
        <v>0</v>
      </c>
      <c r="BL142" s="18" t="s">
        <v>166</v>
      </c>
      <c r="BM142" s="205" t="s">
        <v>1062</v>
      </c>
    </row>
    <row r="143" spans="1:65" s="13" customFormat="1" ht="11.25">
      <c r="B143" s="207"/>
      <c r="C143" s="208"/>
      <c r="D143" s="209" t="s">
        <v>182</v>
      </c>
      <c r="E143" s="210" t="s">
        <v>1</v>
      </c>
      <c r="F143" s="211" t="s">
        <v>1063</v>
      </c>
      <c r="G143" s="208"/>
      <c r="H143" s="212">
        <v>1.6</v>
      </c>
      <c r="I143" s="213"/>
      <c r="J143" s="208"/>
      <c r="K143" s="208"/>
      <c r="L143" s="214"/>
      <c r="M143" s="215"/>
      <c r="N143" s="216"/>
      <c r="O143" s="216"/>
      <c r="P143" s="216"/>
      <c r="Q143" s="216"/>
      <c r="R143" s="216"/>
      <c r="S143" s="216"/>
      <c r="T143" s="217"/>
      <c r="AT143" s="218" t="s">
        <v>182</v>
      </c>
      <c r="AU143" s="218" t="s">
        <v>88</v>
      </c>
      <c r="AV143" s="13" t="s">
        <v>88</v>
      </c>
      <c r="AW143" s="13" t="s">
        <v>34</v>
      </c>
      <c r="AX143" s="13" t="s">
        <v>78</v>
      </c>
      <c r="AY143" s="218" t="s">
        <v>159</v>
      </c>
    </row>
    <row r="144" spans="1:65" s="13" customFormat="1" ht="11.25">
      <c r="B144" s="207"/>
      <c r="C144" s="208"/>
      <c r="D144" s="209" t="s">
        <v>182</v>
      </c>
      <c r="E144" s="210" t="s">
        <v>1</v>
      </c>
      <c r="F144" s="211" t="s">
        <v>1064</v>
      </c>
      <c r="G144" s="208"/>
      <c r="H144" s="212">
        <v>2.4</v>
      </c>
      <c r="I144" s="213"/>
      <c r="J144" s="208"/>
      <c r="K144" s="208"/>
      <c r="L144" s="214"/>
      <c r="M144" s="215"/>
      <c r="N144" s="216"/>
      <c r="O144" s="216"/>
      <c r="P144" s="216"/>
      <c r="Q144" s="216"/>
      <c r="R144" s="216"/>
      <c r="S144" s="216"/>
      <c r="T144" s="217"/>
      <c r="AT144" s="218" t="s">
        <v>182</v>
      </c>
      <c r="AU144" s="218" t="s">
        <v>88</v>
      </c>
      <c r="AV144" s="13" t="s">
        <v>88</v>
      </c>
      <c r="AW144" s="13" t="s">
        <v>34</v>
      </c>
      <c r="AX144" s="13" t="s">
        <v>78</v>
      </c>
      <c r="AY144" s="218" t="s">
        <v>159</v>
      </c>
    </row>
    <row r="145" spans="1:65" s="14" customFormat="1" ht="11.25">
      <c r="B145" s="219"/>
      <c r="C145" s="220"/>
      <c r="D145" s="209" t="s">
        <v>182</v>
      </c>
      <c r="E145" s="221" t="s">
        <v>1</v>
      </c>
      <c r="F145" s="222" t="s">
        <v>184</v>
      </c>
      <c r="G145" s="220"/>
      <c r="H145" s="223">
        <v>4</v>
      </c>
      <c r="I145" s="224"/>
      <c r="J145" s="220"/>
      <c r="K145" s="220"/>
      <c r="L145" s="225"/>
      <c r="M145" s="226"/>
      <c r="N145" s="227"/>
      <c r="O145" s="227"/>
      <c r="P145" s="227"/>
      <c r="Q145" s="227"/>
      <c r="R145" s="227"/>
      <c r="S145" s="227"/>
      <c r="T145" s="228"/>
      <c r="AT145" s="229" t="s">
        <v>182</v>
      </c>
      <c r="AU145" s="229" t="s">
        <v>88</v>
      </c>
      <c r="AV145" s="14" t="s">
        <v>166</v>
      </c>
      <c r="AW145" s="14" t="s">
        <v>34</v>
      </c>
      <c r="AX145" s="14" t="s">
        <v>86</v>
      </c>
      <c r="AY145" s="229" t="s">
        <v>159</v>
      </c>
    </row>
    <row r="146" spans="1:65" s="2" customFormat="1" ht="37.9" customHeight="1">
      <c r="A146" s="35"/>
      <c r="B146" s="36"/>
      <c r="C146" s="193" t="s">
        <v>166</v>
      </c>
      <c r="D146" s="193" t="s">
        <v>162</v>
      </c>
      <c r="E146" s="194" t="s">
        <v>1065</v>
      </c>
      <c r="F146" s="195" t="s">
        <v>1066</v>
      </c>
      <c r="G146" s="196" t="s">
        <v>269</v>
      </c>
      <c r="H146" s="197">
        <v>19.2</v>
      </c>
      <c r="I146" s="198"/>
      <c r="J146" s="199">
        <f>ROUND(I146*H146,2)</f>
        <v>0</v>
      </c>
      <c r="K146" s="200"/>
      <c r="L146" s="40"/>
      <c r="M146" s="201" t="s">
        <v>1</v>
      </c>
      <c r="N146" s="202" t="s">
        <v>44</v>
      </c>
      <c r="O146" s="72"/>
      <c r="P146" s="203">
        <f>O146*H146</f>
        <v>0</v>
      </c>
      <c r="Q146" s="203">
        <v>5.8970000000000002E-2</v>
      </c>
      <c r="R146" s="203">
        <f>Q146*H146</f>
        <v>1.1322239999999999</v>
      </c>
      <c r="S146" s="203">
        <v>0</v>
      </c>
      <c r="T146" s="204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05" t="s">
        <v>166</v>
      </c>
      <c r="AT146" s="205" t="s">
        <v>162</v>
      </c>
      <c r="AU146" s="205" t="s">
        <v>88</v>
      </c>
      <c r="AY146" s="18" t="s">
        <v>159</v>
      </c>
      <c r="BE146" s="206">
        <f>IF(N146="základní",J146,0)</f>
        <v>0</v>
      </c>
      <c r="BF146" s="206">
        <f>IF(N146="snížená",J146,0)</f>
        <v>0</v>
      </c>
      <c r="BG146" s="206">
        <f>IF(N146="zákl. přenesená",J146,0)</f>
        <v>0</v>
      </c>
      <c r="BH146" s="206">
        <f>IF(N146="sníž. přenesená",J146,0)</f>
        <v>0</v>
      </c>
      <c r="BI146" s="206">
        <f>IF(N146="nulová",J146,0)</f>
        <v>0</v>
      </c>
      <c r="BJ146" s="18" t="s">
        <v>88</v>
      </c>
      <c r="BK146" s="206">
        <f>ROUND(I146*H146,2)</f>
        <v>0</v>
      </c>
      <c r="BL146" s="18" t="s">
        <v>166</v>
      </c>
      <c r="BM146" s="205" t="s">
        <v>1067</v>
      </c>
    </row>
    <row r="147" spans="1:65" s="13" customFormat="1" ht="11.25">
      <c r="B147" s="207"/>
      <c r="C147" s="208"/>
      <c r="D147" s="209" t="s">
        <v>182</v>
      </c>
      <c r="E147" s="210" t="s">
        <v>1</v>
      </c>
      <c r="F147" s="211" t="s">
        <v>1068</v>
      </c>
      <c r="G147" s="208"/>
      <c r="H147" s="212">
        <v>5.76</v>
      </c>
      <c r="I147" s="213"/>
      <c r="J147" s="208"/>
      <c r="K147" s="208"/>
      <c r="L147" s="214"/>
      <c r="M147" s="215"/>
      <c r="N147" s="216"/>
      <c r="O147" s="216"/>
      <c r="P147" s="216"/>
      <c r="Q147" s="216"/>
      <c r="R147" s="216"/>
      <c r="S147" s="216"/>
      <c r="T147" s="217"/>
      <c r="AT147" s="218" t="s">
        <v>182</v>
      </c>
      <c r="AU147" s="218" t="s">
        <v>88</v>
      </c>
      <c r="AV147" s="13" t="s">
        <v>88</v>
      </c>
      <c r="AW147" s="13" t="s">
        <v>34</v>
      </c>
      <c r="AX147" s="13" t="s">
        <v>78</v>
      </c>
      <c r="AY147" s="218" t="s">
        <v>159</v>
      </c>
    </row>
    <row r="148" spans="1:65" s="13" customFormat="1" ht="11.25">
      <c r="B148" s="207"/>
      <c r="C148" s="208"/>
      <c r="D148" s="209" t="s">
        <v>182</v>
      </c>
      <c r="E148" s="210" t="s">
        <v>1</v>
      </c>
      <c r="F148" s="211" t="s">
        <v>1069</v>
      </c>
      <c r="G148" s="208"/>
      <c r="H148" s="212">
        <v>4.8</v>
      </c>
      <c r="I148" s="213"/>
      <c r="J148" s="208"/>
      <c r="K148" s="208"/>
      <c r="L148" s="214"/>
      <c r="M148" s="215"/>
      <c r="N148" s="216"/>
      <c r="O148" s="216"/>
      <c r="P148" s="216"/>
      <c r="Q148" s="216"/>
      <c r="R148" s="216"/>
      <c r="S148" s="216"/>
      <c r="T148" s="217"/>
      <c r="AT148" s="218" t="s">
        <v>182</v>
      </c>
      <c r="AU148" s="218" t="s">
        <v>88</v>
      </c>
      <c r="AV148" s="13" t="s">
        <v>88</v>
      </c>
      <c r="AW148" s="13" t="s">
        <v>34</v>
      </c>
      <c r="AX148" s="13" t="s">
        <v>78</v>
      </c>
      <c r="AY148" s="218" t="s">
        <v>159</v>
      </c>
    </row>
    <row r="149" spans="1:65" s="13" customFormat="1" ht="11.25">
      <c r="B149" s="207"/>
      <c r="C149" s="208"/>
      <c r="D149" s="209" t="s">
        <v>182</v>
      </c>
      <c r="E149" s="210" t="s">
        <v>1</v>
      </c>
      <c r="F149" s="211" t="s">
        <v>1070</v>
      </c>
      <c r="G149" s="208"/>
      <c r="H149" s="212">
        <v>3.12</v>
      </c>
      <c r="I149" s="213"/>
      <c r="J149" s="208"/>
      <c r="K149" s="208"/>
      <c r="L149" s="214"/>
      <c r="M149" s="215"/>
      <c r="N149" s="216"/>
      <c r="O149" s="216"/>
      <c r="P149" s="216"/>
      <c r="Q149" s="216"/>
      <c r="R149" s="216"/>
      <c r="S149" s="216"/>
      <c r="T149" s="217"/>
      <c r="AT149" s="218" t="s">
        <v>182</v>
      </c>
      <c r="AU149" s="218" t="s">
        <v>88</v>
      </c>
      <c r="AV149" s="13" t="s">
        <v>88</v>
      </c>
      <c r="AW149" s="13" t="s">
        <v>34</v>
      </c>
      <c r="AX149" s="13" t="s">
        <v>78</v>
      </c>
      <c r="AY149" s="218" t="s">
        <v>159</v>
      </c>
    </row>
    <row r="150" spans="1:65" s="13" customFormat="1" ht="11.25">
      <c r="B150" s="207"/>
      <c r="C150" s="208"/>
      <c r="D150" s="209" t="s">
        <v>182</v>
      </c>
      <c r="E150" s="210" t="s">
        <v>1</v>
      </c>
      <c r="F150" s="211" t="s">
        <v>1071</v>
      </c>
      <c r="G150" s="208"/>
      <c r="H150" s="212">
        <v>5.52</v>
      </c>
      <c r="I150" s="213"/>
      <c r="J150" s="208"/>
      <c r="K150" s="208"/>
      <c r="L150" s="214"/>
      <c r="M150" s="215"/>
      <c r="N150" s="216"/>
      <c r="O150" s="216"/>
      <c r="P150" s="216"/>
      <c r="Q150" s="216"/>
      <c r="R150" s="216"/>
      <c r="S150" s="216"/>
      <c r="T150" s="217"/>
      <c r="AT150" s="218" t="s">
        <v>182</v>
      </c>
      <c r="AU150" s="218" t="s">
        <v>88</v>
      </c>
      <c r="AV150" s="13" t="s">
        <v>88</v>
      </c>
      <c r="AW150" s="13" t="s">
        <v>34</v>
      </c>
      <c r="AX150" s="13" t="s">
        <v>78</v>
      </c>
      <c r="AY150" s="218" t="s">
        <v>159</v>
      </c>
    </row>
    <row r="151" spans="1:65" s="14" customFormat="1" ht="11.25">
      <c r="B151" s="219"/>
      <c r="C151" s="220"/>
      <c r="D151" s="209" t="s">
        <v>182</v>
      </c>
      <c r="E151" s="221" t="s">
        <v>1</v>
      </c>
      <c r="F151" s="222" t="s">
        <v>184</v>
      </c>
      <c r="G151" s="220"/>
      <c r="H151" s="223">
        <v>19.2</v>
      </c>
      <c r="I151" s="224"/>
      <c r="J151" s="220"/>
      <c r="K151" s="220"/>
      <c r="L151" s="225"/>
      <c r="M151" s="226"/>
      <c r="N151" s="227"/>
      <c r="O151" s="227"/>
      <c r="P151" s="227"/>
      <c r="Q151" s="227"/>
      <c r="R151" s="227"/>
      <c r="S151" s="227"/>
      <c r="T151" s="228"/>
      <c r="AT151" s="229" t="s">
        <v>182</v>
      </c>
      <c r="AU151" s="229" t="s">
        <v>88</v>
      </c>
      <c r="AV151" s="14" t="s">
        <v>166</v>
      </c>
      <c r="AW151" s="14" t="s">
        <v>34</v>
      </c>
      <c r="AX151" s="14" t="s">
        <v>86</v>
      </c>
      <c r="AY151" s="229" t="s">
        <v>159</v>
      </c>
    </row>
    <row r="152" spans="1:65" s="2" customFormat="1" ht="37.9" customHeight="1">
      <c r="A152" s="35"/>
      <c r="B152" s="36"/>
      <c r="C152" s="193" t="s">
        <v>187</v>
      </c>
      <c r="D152" s="193" t="s">
        <v>162</v>
      </c>
      <c r="E152" s="194" t="s">
        <v>527</v>
      </c>
      <c r="F152" s="195" t="s">
        <v>528</v>
      </c>
      <c r="G152" s="196" t="s">
        <v>165</v>
      </c>
      <c r="H152" s="197">
        <v>5</v>
      </c>
      <c r="I152" s="198"/>
      <c r="J152" s="199">
        <f>ROUND(I152*H152,2)</f>
        <v>0</v>
      </c>
      <c r="K152" s="200"/>
      <c r="L152" s="40"/>
      <c r="M152" s="201" t="s">
        <v>1</v>
      </c>
      <c r="N152" s="202" t="s">
        <v>44</v>
      </c>
      <c r="O152" s="72"/>
      <c r="P152" s="203">
        <f>O152*H152</f>
        <v>0</v>
      </c>
      <c r="Q152" s="203">
        <v>0</v>
      </c>
      <c r="R152" s="203">
        <f>Q152*H152</f>
        <v>0</v>
      </c>
      <c r="S152" s="203">
        <v>0</v>
      </c>
      <c r="T152" s="204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05" t="s">
        <v>166</v>
      </c>
      <c r="AT152" s="205" t="s">
        <v>162</v>
      </c>
      <c r="AU152" s="205" t="s">
        <v>88</v>
      </c>
      <c r="AY152" s="18" t="s">
        <v>159</v>
      </c>
      <c r="BE152" s="206">
        <f>IF(N152="základní",J152,0)</f>
        <v>0</v>
      </c>
      <c r="BF152" s="206">
        <f>IF(N152="snížená",J152,0)</f>
        <v>0</v>
      </c>
      <c r="BG152" s="206">
        <f>IF(N152="zákl. přenesená",J152,0)</f>
        <v>0</v>
      </c>
      <c r="BH152" s="206">
        <f>IF(N152="sníž. přenesená",J152,0)</f>
        <v>0</v>
      </c>
      <c r="BI152" s="206">
        <f>IF(N152="nulová",J152,0)</f>
        <v>0</v>
      </c>
      <c r="BJ152" s="18" t="s">
        <v>88</v>
      </c>
      <c r="BK152" s="206">
        <f>ROUND(I152*H152,2)</f>
        <v>0</v>
      </c>
      <c r="BL152" s="18" t="s">
        <v>166</v>
      </c>
      <c r="BM152" s="205" t="s">
        <v>1072</v>
      </c>
    </row>
    <row r="153" spans="1:65" s="2" customFormat="1" ht="24.2" customHeight="1">
      <c r="A153" s="35"/>
      <c r="B153" s="36"/>
      <c r="C153" s="193" t="s">
        <v>191</v>
      </c>
      <c r="D153" s="193" t="s">
        <v>162</v>
      </c>
      <c r="E153" s="194" t="s">
        <v>1073</v>
      </c>
      <c r="F153" s="195" t="s">
        <v>1074</v>
      </c>
      <c r="G153" s="196" t="s">
        <v>249</v>
      </c>
      <c r="H153" s="197">
        <v>12</v>
      </c>
      <c r="I153" s="198"/>
      <c r="J153" s="199">
        <f>ROUND(I153*H153,2)</f>
        <v>0</v>
      </c>
      <c r="K153" s="200"/>
      <c r="L153" s="40"/>
      <c r="M153" s="201" t="s">
        <v>1</v>
      </c>
      <c r="N153" s="202" t="s">
        <v>44</v>
      </c>
      <c r="O153" s="72"/>
      <c r="P153" s="203">
        <f>O153*H153</f>
        <v>0</v>
      </c>
      <c r="Q153" s="203">
        <v>1.2999999999999999E-4</v>
      </c>
      <c r="R153" s="203">
        <f>Q153*H153</f>
        <v>1.5599999999999998E-3</v>
      </c>
      <c r="S153" s="203">
        <v>0</v>
      </c>
      <c r="T153" s="204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05" t="s">
        <v>166</v>
      </c>
      <c r="AT153" s="205" t="s">
        <v>162</v>
      </c>
      <c r="AU153" s="205" t="s">
        <v>88</v>
      </c>
      <c r="AY153" s="18" t="s">
        <v>159</v>
      </c>
      <c r="BE153" s="206">
        <f>IF(N153="základní",J153,0)</f>
        <v>0</v>
      </c>
      <c r="BF153" s="206">
        <f>IF(N153="snížená",J153,0)</f>
        <v>0</v>
      </c>
      <c r="BG153" s="206">
        <f>IF(N153="zákl. přenesená",J153,0)</f>
        <v>0</v>
      </c>
      <c r="BH153" s="206">
        <f>IF(N153="sníž. přenesená",J153,0)</f>
        <v>0</v>
      </c>
      <c r="BI153" s="206">
        <f>IF(N153="nulová",J153,0)</f>
        <v>0</v>
      </c>
      <c r="BJ153" s="18" t="s">
        <v>88</v>
      </c>
      <c r="BK153" s="206">
        <f>ROUND(I153*H153,2)</f>
        <v>0</v>
      </c>
      <c r="BL153" s="18" t="s">
        <v>166</v>
      </c>
      <c r="BM153" s="205" t="s">
        <v>1075</v>
      </c>
    </row>
    <row r="154" spans="1:65" s="13" customFormat="1" ht="11.25">
      <c r="B154" s="207"/>
      <c r="C154" s="208"/>
      <c r="D154" s="209" t="s">
        <v>182</v>
      </c>
      <c r="E154" s="210" t="s">
        <v>1</v>
      </c>
      <c r="F154" s="211" t="s">
        <v>1076</v>
      </c>
      <c r="G154" s="208"/>
      <c r="H154" s="212">
        <v>12</v>
      </c>
      <c r="I154" s="213"/>
      <c r="J154" s="208"/>
      <c r="K154" s="208"/>
      <c r="L154" s="214"/>
      <c r="M154" s="215"/>
      <c r="N154" s="216"/>
      <c r="O154" s="216"/>
      <c r="P154" s="216"/>
      <c r="Q154" s="216"/>
      <c r="R154" s="216"/>
      <c r="S154" s="216"/>
      <c r="T154" s="217"/>
      <c r="AT154" s="218" t="s">
        <v>182</v>
      </c>
      <c r="AU154" s="218" t="s">
        <v>88</v>
      </c>
      <c r="AV154" s="13" t="s">
        <v>88</v>
      </c>
      <c r="AW154" s="13" t="s">
        <v>34</v>
      </c>
      <c r="AX154" s="13" t="s">
        <v>86</v>
      </c>
      <c r="AY154" s="218" t="s">
        <v>159</v>
      </c>
    </row>
    <row r="155" spans="1:65" s="2" customFormat="1" ht="37.9" customHeight="1">
      <c r="A155" s="35"/>
      <c r="B155" s="36"/>
      <c r="C155" s="193" t="s">
        <v>195</v>
      </c>
      <c r="D155" s="193" t="s">
        <v>162</v>
      </c>
      <c r="E155" s="194" t="s">
        <v>1077</v>
      </c>
      <c r="F155" s="195" t="s">
        <v>1078</v>
      </c>
      <c r="G155" s="196" t="s">
        <v>269</v>
      </c>
      <c r="H155" s="197">
        <v>1.65</v>
      </c>
      <c r="I155" s="198"/>
      <c r="J155" s="199">
        <f>ROUND(I155*H155,2)</f>
        <v>0</v>
      </c>
      <c r="K155" s="200"/>
      <c r="L155" s="40"/>
      <c r="M155" s="201" t="s">
        <v>1</v>
      </c>
      <c r="N155" s="202" t="s">
        <v>44</v>
      </c>
      <c r="O155" s="72"/>
      <c r="P155" s="203">
        <f>O155*H155</f>
        <v>0</v>
      </c>
      <c r="Q155" s="203">
        <v>4.367E-2</v>
      </c>
      <c r="R155" s="203">
        <f>Q155*H155</f>
        <v>7.2055499999999995E-2</v>
      </c>
      <c r="S155" s="203">
        <v>0</v>
      </c>
      <c r="T155" s="204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05" t="s">
        <v>166</v>
      </c>
      <c r="AT155" s="205" t="s">
        <v>162</v>
      </c>
      <c r="AU155" s="205" t="s">
        <v>88</v>
      </c>
      <c r="AY155" s="18" t="s">
        <v>159</v>
      </c>
      <c r="BE155" s="206">
        <f>IF(N155="základní",J155,0)</f>
        <v>0</v>
      </c>
      <c r="BF155" s="206">
        <f>IF(N155="snížená",J155,0)</f>
        <v>0</v>
      </c>
      <c r="BG155" s="206">
        <f>IF(N155="zákl. přenesená",J155,0)</f>
        <v>0</v>
      </c>
      <c r="BH155" s="206">
        <f>IF(N155="sníž. přenesená",J155,0)</f>
        <v>0</v>
      </c>
      <c r="BI155" s="206">
        <f>IF(N155="nulová",J155,0)</f>
        <v>0</v>
      </c>
      <c r="BJ155" s="18" t="s">
        <v>88</v>
      </c>
      <c r="BK155" s="206">
        <f>ROUND(I155*H155,2)</f>
        <v>0</v>
      </c>
      <c r="BL155" s="18" t="s">
        <v>166</v>
      </c>
      <c r="BM155" s="205" t="s">
        <v>1079</v>
      </c>
    </row>
    <row r="156" spans="1:65" s="13" customFormat="1" ht="11.25">
      <c r="B156" s="207"/>
      <c r="C156" s="208"/>
      <c r="D156" s="209" t="s">
        <v>182</v>
      </c>
      <c r="E156" s="210" t="s">
        <v>1</v>
      </c>
      <c r="F156" s="211" t="s">
        <v>1080</v>
      </c>
      <c r="G156" s="208"/>
      <c r="H156" s="212">
        <v>1.65</v>
      </c>
      <c r="I156" s="213"/>
      <c r="J156" s="208"/>
      <c r="K156" s="208"/>
      <c r="L156" s="214"/>
      <c r="M156" s="215"/>
      <c r="N156" s="216"/>
      <c r="O156" s="216"/>
      <c r="P156" s="216"/>
      <c r="Q156" s="216"/>
      <c r="R156" s="216"/>
      <c r="S156" s="216"/>
      <c r="T156" s="217"/>
      <c r="AT156" s="218" t="s">
        <v>182</v>
      </c>
      <c r="AU156" s="218" t="s">
        <v>88</v>
      </c>
      <c r="AV156" s="13" t="s">
        <v>88</v>
      </c>
      <c r="AW156" s="13" t="s">
        <v>34</v>
      </c>
      <c r="AX156" s="13" t="s">
        <v>78</v>
      </c>
      <c r="AY156" s="218" t="s">
        <v>159</v>
      </c>
    </row>
    <row r="157" spans="1:65" s="14" customFormat="1" ht="11.25">
      <c r="B157" s="219"/>
      <c r="C157" s="220"/>
      <c r="D157" s="209" t="s">
        <v>182</v>
      </c>
      <c r="E157" s="221" t="s">
        <v>1</v>
      </c>
      <c r="F157" s="222" t="s">
        <v>184</v>
      </c>
      <c r="G157" s="220"/>
      <c r="H157" s="223">
        <v>1.65</v>
      </c>
      <c r="I157" s="224"/>
      <c r="J157" s="220"/>
      <c r="K157" s="220"/>
      <c r="L157" s="225"/>
      <c r="M157" s="226"/>
      <c r="N157" s="227"/>
      <c r="O157" s="227"/>
      <c r="P157" s="227"/>
      <c r="Q157" s="227"/>
      <c r="R157" s="227"/>
      <c r="S157" s="227"/>
      <c r="T157" s="228"/>
      <c r="AT157" s="229" t="s">
        <v>182</v>
      </c>
      <c r="AU157" s="229" t="s">
        <v>88</v>
      </c>
      <c r="AV157" s="14" t="s">
        <v>166</v>
      </c>
      <c r="AW157" s="14" t="s">
        <v>34</v>
      </c>
      <c r="AX157" s="14" t="s">
        <v>86</v>
      </c>
      <c r="AY157" s="229" t="s">
        <v>159</v>
      </c>
    </row>
    <row r="158" spans="1:65" s="12" customFormat="1" ht="22.9" customHeight="1">
      <c r="B158" s="177"/>
      <c r="C158" s="178"/>
      <c r="D158" s="179" t="s">
        <v>77</v>
      </c>
      <c r="E158" s="191" t="s">
        <v>191</v>
      </c>
      <c r="F158" s="191" t="s">
        <v>548</v>
      </c>
      <c r="G158" s="178"/>
      <c r="H158" s="178"/>
      <c r="I158" s="181"/>
      <c r="J158" s="192">
        <f>BK158</f>
        <v>0</v>
      </c>
      <c r="K158" s="178"/>
      <c r="L158" s="183"/>
      <c r="M158" s="184"/>
      <c r="N158" s="185"/>
      <c r="O158" s="185"/>
      <c r="P158" s="186">
        <f>SUM(P159:P207)</f>
        <v>0</v>
      </c>
      <c r="Q158" s="185"/>
      <c r="R158" s="186">
        <f>SUM(R159:R207)</f>
        <v>17.7500383</v>
      </c>
      <c r="S158" s="185"/>
      <c r="T158" s="187">
        <f>SUM(T159:T207)</f>
        <v>0</v>
      </c>
      <c r="AR158" s="188" t="s">
        <v>86</v>
      </c>
      <c r="AT158" s="189" t="s">
        <v>77</v>
      </c>
      <c r="AU158" s="189" t="s">
        <v>86</v>
      </c>
      <c r="AY158" s="188" t="s">
        <v>159</v>
      </c>
      <c r="BK158" s="190">
        <f>SUM(BK159:BK207)</f>
        <v>0</v>
      </c>
    </row>
    <row r="159" spans="1:65" s="2" customFormat="1" ht="24.2" customHeight="1">
      <c r="A159" s="35"/>
      <c r="B159" s="36"/>
      <c r="C159" s="193" t="s">
        <v>200</v>
      </c>
      <c r="D159" s="193" t="s">
        <v>162</v>
      </c>
      <c r="E159" s="194" t="s">
        <v>1081</v>
      </c>
      <c r="F159" s="195" t="s">
        <v>1082</v>
      </c>
      <c r="G159" s="196" t="s">
        <v>269</v>
      </c>
      <c r="H159" s="197">
        <v>38.4</v>
      </c>
      <c r="I159" s="198"/>
      <c r="J159" s="199">
        <f>ROUND(I159*H159,2)</f>
        <v>0</v>
      </c>
      <c r="K159" s="200"/>
      <c r="L159" s="40"/>
      <c r="M159" s="201" t="s">
        <v>1</v>
      </c>
      <c r="N159" s="202" t="s">
        <v>44</v>
      </c>
      <c r="O159" s="72"/>
      <c r="P159" s="203">
        <f>O159*H159</f>
        <v>0</v>
      </c>
      <c r="Q159" s="203">
        <v>2.0000000000000001E-4</v>
      </c>
      <c r="R159" s="203">
        <f>Q159*H159</f>
        <v>7.6800000000000002E-3</v>
      </c>
      <c r="S159" s="203">
        <v>0</v>
      </c>
      <c r="T159" s="204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5" t="s">
        <v>166</v>
      </c>
      <c r="AT159" s="205" t="s">
        <v>162</v>
      </c>
      <c r="AU159" s="205" t="s">
        <v>88</v>
      </c>
      <c r="AY159" s="18" t="s">
        <v>159</v>
      </c>
      <c r="BE159" s="206">
        <f>IF(N159="základní",J159,0)</f>
        <v>0</v>
      </c>
      <c r="BF159" s="206">
        <f>IF(N159="snížená",J159,0)</f>
        <v>0</v>
      </c>
      <c r="BG159" s="206">
        <f>IF(N159="zákl. přenesená",J159,0)</f>
        <v>0</v>
      </c>
      <c r="BH159" s="206">
        <f>IF(N159="sníž. přenesená",J159,0)</f>
        <v>0</v>
      </c>
      <c r="BI159" s="206">
        <f>IF(N159="nulová",J159,0)</f>
        <v>0</v>
      </c>
      <c r="BJ159" s="18" t="s">
        <v>88</v>
      </c>
      <c r="BK159" s="206">
        <f>ROUND(I159*H159,2)</f>
        <v>0</v>
      </c>
      <c r="BL159" s="18" t="s">
        <v>166</v>
      </c>
      <c r="BM159" s="205" t="s">
        <v>1083</v>
      </c>
    </row>
    <row r="160" spans="1:65" s="13" customFormat="1" ht="11.25">
      <c r="B160" s="207"/>
      <c r="C160" s="208"/>
      <c r="D160" s="209" t="s">
        <v>182</v>
      </c>
      <c r="E160" s="210" t="s">
        <v>1</v>
      </c>
      <c r="F160" s="211" t="s">
        <v>1084</v>
      </c>
      <c r="G160" s="208"/>
      <c r="H160" s="212">
        <v>38.4</v>
      </c>
      <c r="I160" s="213"/>
      <c r="J160" s="208"/>
      <c r="K160" s="208"/>
      <c r="L160" s="214"/>
      <c r="M160" s="215"/>
      <c r="N160" s="216"/>
      <c r="O160" s="216"/>
      <c r="P160" s="216"/>
      <c r="Q160" s="216"/>
      <c r="R160" s="216"/>
      <c r="S160" s="216"/>
      <c r="T160" s="217"/>
      <c r="AT160" s="218" t="s">
        <v>182</v>
      </c>
      <c r="AU160" s="218" t="s">
        <v>88</v>
      </c>
      <c r="AV160" s="13" t="s">
        <v>88</v>
      </c>
      <c r="AW160" s="13" t="s">
        <v>34</v>
      </c>
      <c r="AX160" s="13" t="s">
        <v>86</v>
      </c>
      <c r="AY160" s="218" t="s">
        <v>159</v>
      </c>
    </row>
    <row r="161" spans="1:65" s="2" customFormat="1" ht="33" customHeight="1">
      <c r="A161" s="35"/>
      <c r="B161" s="36"/>
      <c r="C161" s="193" t="s">
        <v>168</v>
      </c>
      <c r="D161" s="193" t="s">
        <v>162</v>
      </c>
      <c r="E161" s="194" t="s">
        <v>1085</v>
      </c>
      <c r="F161" s="195" t="s">
        <v>1086</v>
      </c>
      <c r="G161" s="196" t="s">
        <v>269</v>
      </c>
      <c r="H161" s="197">
        <v>258.72000000000003</v>
      </c>
      <c r="I161" s="198"/>
      <c r="J161" s="199">
        <f>ROUND(I161*H161,2)</f>
        <v>0</v>
      </c>
      <c r="K161" s="200"/>
      <c r="L161" s="40"/>
      <c r="M161" s="201" t="s">
        <v>1</v>
      </c>
      <c r="N161" s="202" t="s">
        <v>44</v>
      </c>
      <c r="O161" s="72"/>
      <c r="P161" s="203">
        <f>O161*H161</f>
        <v>0</v>
      </c>
      <c r="Q161" s="203">
        <v>2.5999999999999998E-4</v>
      </c>
      <c r="R161" s="203">
        <f>Q161*H161</f>
        <v>6.7267199999999999E-2</v>
      </c>
      <c r="S161" s="203">
        <v>0</v>
      </c>
      <c r="T161" s="204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5" t="s">
        <v>166</v>
      </c>
      <c r="AT161" s="205" t="s">
        <v>162</v>
      </c>
      <c r="AU161" s="205" t="s">
        <v>88</v>
      </c>
      <c r="AY161" s="18" t="s">
        <v>159</v>
      </c>
      <c r="BE161" s="206">
        <f>IF(N161="základní",J161,0)</f>
        <v>0</v>
      </c>
      <c r="BF161" s="206">
        <f>IF(N161="snížená",J161,0)</f>
        <v>0</v>
      </c>
      <c r="BG161" s="206">
        <f>IF(N161="zákl. přenesená",J161,0)</f>
        <v>0</v>
      </c>
      <c r="BH161" s="206">
        <f>IF(N161="sníž. přenesená",J161,0)</f>
        <v>0</v>
      </c>
      <c r="BI161" s="206">
        <f>IF(N161="nulová",J161,0)</f>
        <v>0</v>
      </c>
      <c r="BJ161" s="18" t="s">
        <v>88</v>
      </c>
      <c r="BK161" s="206">
        <f>ROUND(I161*H161,2)</f>
        <v>0</v>
      </c>
      <c r="BL161" s="18" t="s">
        <v>166</v>
      </c>
      <c r="BM161" s="205" t="s">
        <v>1087</v>
      </c>
    </row>
    <row r="162" spans="1:65" s="2" customFormat="1" ht="37.9" customHeight="1">
      <c r="A162" s="35"/>
      <c r="B162" s="36"/>
      <c r="C162" s="193" t="s">
        <v>209</v>
      </c>
      <c r="D162" s="193" t="s">
        <v>162</v>
      </c>
      <c r="E162" s="194" t="s">
        <v>1088</v>
      </c>
      <c r="F162" s="195" t="s">
        <v>1089</v>
      </c>
      <c r="G162" s="196" t="s">
        <v>269</v>
      </c>
      <c r="H162" s="197">
        <v>258.72000000000003</v>
      </c>
      <c r="I162" s="198"/>
      <c r="J162" s="199">
        <f>ROUND(I162*H162,2)</f>
        <v>0</v>
      </c>
      <c r="K162" s="200"/>
      <c r="L162" s="40"/>
      <c r="M162" s="201" t="s">
        <v>1</v>
      </c>
      <c r="N162" s="202" t="s">
        <v>44</v>
      </c>
      <c r="O162" s="72"/>
      <c r="P162" s="203">
        <f>O162*H162</f>
        <v>0</v>
      </c>
      <c r="Q162" s="203">
        <v>4.3800000000000002E-3</v>
      </c>
      <c r="R162" s="203">
        <f>Q162*H162</f>
        <v>1.1331936000000002</v>
      </c>
      <c r="S162" s="203">
        <v>0</v>
      </c>
      <c r="T162" s="204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05" t="s">
        <v>166</v>
      </c>
      <c r="AT162" s="205" t="s">
        <v>162</v>
      </c>
      <c r="AU162" s="205" t="s">
        <v>88</v>
      </c>
      <c r="AY162" s="18" t="s">
        <v>159</v>
      </c>
      <c r="BE162" s="206">
        <f>IF(N162="základní",J162,0)</f>
        <v>0</v>
      </c>
      <c r="BF162" s="206">
        <f>IF(N162="snížená",J162,0)</f>
        <v>0</v>
      </c>
      <c r="BG162" s="206">
        <f>IF(N162="zákl. přenesená",J162,0)</f>
        <v>0</v>
      </c>
      <c r="BH162" s="206">
        <f>IF(N162="sníž. přenesená",J162,0)</f>
        <v>0</v>
      </c>
      <c r="BI162" s="206">
        <f>IF(N162="nulová",J162,0)</f>
        <v>0</v>
      </c>
      <c r="BJ162" s="18" t="s">
        <v>88</v>
      </c>
      <c r="BK162" s="206">
        <f>ROUND(I162*H162,2)</f>
        <v>0</v>
      </c>
      <c r="BL162" s="18" t="s">
        <v>166</v>
      </c>
      <c r="BM162" s="205" t="s">
        <v>1090</v>
      </c>
    </row>
    <row r="163" spans="1:65" s="2" customFormat="1" ht="24.2" customHeight="1">
      <c r="A163" s="35"/>
      <c r="B163" s="36"/>
      <c r="C163" s="193" t="s">
        <v>217</v>
      </c>
      <c r="D163" s="193" t="s">
        <v>162</v>
      </c>
      <c r="E163" s="194" t="s">
        <v>1091</v>
      </c>
      <c r="F163" s="195" t="s">
        <v>1092</v>
      </c>
      <c r="G163" s="196" t="s">
        <v>269</v>
      </c>
      <c r="H163" s="197">
        <v>258.72000000000003</v>
      </c>
      <c r="I163" s="198"/>
      <c r="J163" s="199">
        <f>ROUND(I163*H163,2)</f>
        <v>0</v>
      </c>
      <c r="K163" s="200"/>
      <c r="L163" s="40"/>
      <c r="M163" s="201" t="s">
        <v>1</v>
      </c>
      <c r="N163" s="202" t="s">
        <v>44</v>
      </c>
      <c r="O163" s="72"/>
      <c r="P163" s="203">
        <f>O163*H163</f>
        <v>0</v>
      </c>
      <c r="Q163" s="203">
        <v>3.0000000000000001E-3</v>
      </c>
      <c r="R163" s="203">
        <f>Q163*H163</f>
        <v>0.77616000000000007</v>
      </c>
      <c r="S163" s="203">
        <v>0</v>
      </c>
      <c r="T163" s="204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05" t="s">
        <v>166</v>
      </c>
      <c r="AT163" s="205" t="s">
        <v>162</v>
      </c>
      <c r="AU163" s="205" t="s">
        <v>88</v>
      </c>
      <c r="AY163" s="18" t="s">
        <v>159</v>
      </c>
      <c r="BE163" s="206">
        <f>IF(N163="základní",J163,0)</f>
        <v>0</v>
      </c>
      <c r="BF163" s="206">
        <f>IF(N163="snížená",J163,0)</f>
        <v>0</v>
      </c>
      <c r="BG163" s="206">
        <f>IF(N163="zákl. přenesená",J163,0)</f>
        <v>0</v>
      </c>
      <c r="BH163" s="206">
        <f>IF(N163="sníž. přenesená",J163,0)</f>
        <v>0</v>
      </c>
      <c r="BI163" s="206">
        <f>IF(N163="nulová",J163,0)</f>
        <v>0</v>
      </c>
      <c r="BJ163" s="18" t="s">
        <v>88</v>
      </c>
      <c r="BK163" s="206">
        <f>ROUND(I163*H163,2)</f>
        <v>0</v>
      </c>
      <c r="BL163" s="18" t="s">
        <v>166</v>
      </c>
      <c r="BM163" s="205" t="s">
        <v>1093</v>
      </c>
    </row>
    <row r="164" spans="1:65" s="15" customFormat="1" ht="11.25">
      <c r="B164" s="246"/>
      <c r="C164" s="247"/>
      <c r="D164" s="209" t="s">
        <v>182</v>
      </c>
      <c r="E164" s="248" t="s">
        <v>1</v>
      </c>
      <c r="F164" s="249" t="s">
        <v>1094</v>
      </c>
      <c r="G164" s="247"/>
      <c r="H164" s="248" t="s">
        <v>1</v>
      </c>
      <c r="I164" s="250"/>
      <c r="J164" s="247"/>
      <c r="K164" s="247"/>
      <c r="L164" s="251"/>
      <c r="M164" s="252"/>
      <c r="N164" s="253"/>
      <c r="O164" s="253"/>
      <c r="P164" s="253"/>
      <c r="Q164" s="253"/>
      <c r="R164" s="253"/>
      <c r="S164" s="253"/>
      <c r="T164" s="254"/>
      <c r="AT164" s="255" t="s">
        <v>182</v>
      </c>
      <c r="AU164" s="255" t="s">
        <v>88</v>
      </c>
      <c r="AV164" s="15" t="s">
        <v>86</v>
      </c>
      <c r="AW164" s="15" t="s">
        <v>34</v>
      </c>
      <c r="AX164" s="15" t="s">
        <v>78</v>
      </c>
      <c r="AY164" s="255" t="s">
        <v>159</v>
      </c>
    </row>
    <row r="165" spans="1:65" s="13" customFormat="1" ht="11.25">
      <c r="B165" s="207"/>
      <c r="C165" s="208"/>
      <c r="D165" s="209" t="s">
        <v>182</v>
      </c>
      <c r="E165" s="210" t="s">
        <v>1</v>
      </c>
      <c r="F165" s="211" t="s">
        <v>1095</v>
      </c>
      <c r="G165" s="208"/>
      <c r="H165" s="212">
        <v>49.2</v>
      </c>
      <c r="I165" s="213"/>
      <c r="J165" s="208"/>
      <c r="K165" s="208"/>
      <c r="L165" s="214"/>
      <c r="M165" s="215"/>
      <c r="N165" s="216"/>
      <c r="O165" s="216"/>
      <c r="P165" s="216"/>
      <c r="Q165" s="216"/>
      <c r="R165" s="216"/>
      <c r="S165" s="216"/>
      <c r="T165" s="217"/>
      <c r="AT165" s="218" t="s">
        <v>182</v>
      </c>
      <c r="AU165" s="218" t="s">
        <v>88</v>
      </c>
      <c r="AV165" s="13" t="s">
        <v>88</v>
      </c>
      <c r="AW165" s="13" t="s">
        <v>34</v>
      </c>
      <c r="AX165" s="13" t="s">
        <v>78</v>
      </c>
      <c r="AY165" s="218" t="s">
        <v>159</v>
      </c>
    </row>
    <row r="166" spans="1:65" s="15" customFormat="1" ht="11.25">
      <c r="B166" s="246"/>
      <c r="C166" s="247"/>
      <c r="D166" s="209" t="s">
        <v>182</v>
      </c>
      <c r="E166" s="248" t="s">
        <v>1</v>
      </c>
      <c r="F166" s="249" t="s">
        <v>1096</v>
      </c>
      <c r="G166" s="247"/>
      <c r="H166" s="248" t="s">
        <v>1</v>
      </c>
      <c r="I166" s="250"/>
      <c r="J166" s="247"/>
      <c r="K166" s="247"/>
      <c r="L166" s="251"/>
      <c r="M166" s="252"/>
      <c r="N166" s="253"/>
      <c r="O166" s="253"/>
      <c r="P166" s="253"/>
      <c r="Q166" s="253"/>
      <c r="R166" s="253"/>
      <c r="S166" s="253"/>
      <c r="T166" s="254"/>
      <c r="AT166" s="255" t="s">
        <v>182</v>
      </c>
      <c r="AU166" s="255" t="s">
        <v>88</v>
      </c>
      <c r="AV166" s="15" t="s">
        <v>86</v>
      </c>
      <c r="AW166" s="15" t="s">
        <v>34</v>
      </c>
      <c r="AX166" s="15" t="s">
        <v>78</v>
      </c>
      <c r="AY166" s="255" t="s">
        <v>159</v>
      </c>
    </row>
    <row r="167" spans="1:65" s="13" customFormat="1" ht="11.25">
      <c r="B167" s="207"/>
      <c r="C167" s="208"/>
      <c r="D167" s="209" t="s">
        <v>182</v>
      </c>
      <c r="E167" s="210" t="s">
        <v>1</v>
      </c>
      <c r="F167" s="211" t="s">
        <v>1097</v>
      </c>
      <c r="G167" s="208"/>
      <c r="H167" s="212">
        <v>63</v>
      </c>
      <c r="I167" s="213"/>
      <c r="J167" s="208"/>
      <c r="K167" s="208"/>
      <c r="L167" s="214"/>
      <c r="M167" s="215"/>
      <c r="N167" s="216"/>
      <c r="O167" s="216"/>
      <c r="P167" s="216"/>
      <c r="Q167" s="216"/>
      <c r="R167" s="216"/>
      <c r="S167" s="216"/>
      <c r="T167" s="217"/>
      <c r="AT167" s="218" t="s">
        <v>182</v>
      </c>
      <c r="AU167" s="218" t="s">
        <v>88</v>
      </c>
      <c r="AV167" s="13" t="s">
        <v>88</v>
      </c>
      <c r="AW167" s="13" t="s">
        <v>34</v>
      </c>
      <c r="AX167" s="13" t="s">
        <v>78</v>
      </c>
      <c r="AY167" s="218" t="s">
        <v>159</v>
      </c>
    </row>
    <row r="168" spans="1:65" s="15" customFormat="1" ht="11.25">
      <c r="B168" s="246"/>
      <c r="C168" s="247"/>
      <c r="D168" s="209" t="s">
        <v>182</v>
      </c>
      <c r="E168" s="248" t="s">
        <v>1</v>
      </c>
      <c r="F168" s="249" t="s">
        <v>1098</v>
      </c>
      <c r="G168" s="247"/>
      <c r="H168" s="248" t="s">
        <v>1</v>
      </c>
      <c r="I168" s="250"/>
      <c r="J168" s="247"/>
      <c r="K168" s="247"/>
      <c r="L168" s="251"/>
      <c r="M168" s="252"/>
      <c r="N168" s="253"/>
      <c r="O168" s="253"/>
      <c r="P168" s="253"/>
      <c r="Q168" s="253"/>
      <c r="R168" s="253"/>
      <c r="S168" s="253"/>
      <c r="T168" s="254"/>
      <c r="AT168" s="255" t="s">
        <v>182</v>
      </c>
      <c r="AU168" s="255" t="s">
        <v>88</v>
      </c>
      <c r="AV168" s="15" t="s">
        <v>86</v>
      </c>
      <c r="AW168" s="15" t="s">
        <v>34</v>
      </c>
      <c r="AX168" s="15" t="s">
        <v>78</v>
      </c>
      <c r="AY168" s="255" t="s">
        <v>159</v>
      </c>
    </row>
    <row r="169" spans="1:65" s="13" customFormat="1" ht="11.25">
      <c r="B169" s="207"/>
      <c r="C169" s="208"/>
      <c r="D169" s="209" t="s">
        <v>182</v>
      </c>
      <c r="E169" s="210" t="s">
        <v>1</v>
      </c>
      <c r="F169" s="211" t="s">
        <v>1099</v>
      </c>
      <c r="G169" s="208"/>
      <c r="H169" s="212">
        <v>46.2</v>
      </c>
      <c r="I169" s="213"/>
      <c r="J169" s="208"/>
      <c r="K169" s="208"/>
      <c r="L169" s="214"/>
      <c r="M169" s="215"/>
      <c r="N169" s="216"/>
      <c r="O169" s="216"/>
      <c r="P169" s="216"/>
      <c r="Q169" s="216"/>
      <c r="R169" s="216"/>
      <c r="S169" s="216"/>
      <c r="T169" s="217"/>
      <c r="AT169" s="218" t="s">
        <v>182</v>
      </c>
      <c r="AU169" s="218" t="s">
        <v>88</v>
      </c>
      <c r="AV169" s="13" t="s">
        <v>88</v>
      </c>
      <c r="AW169" s="13" t="s">
        <v>34</v>
      </c>
      <c r="AX169" s="13" t="s">
        <v>78</v>
      </c>
      <c r="AY169" s="218" t="s">
        <v>159</v>
      </c>
    </row>
    <row r="170" spans="1:65" s="15" customFormat="1" ht="11.25">
      <c r="B170" s="246"/>
      <c r="C170" s="247"/>
      <c r="D170" s="209" t="s">
        <v>182</v>
      </c>
      <c r="E170" s="248" t="s">
        <v>1</v>
      </c>
      <c r="F170" s="249" t="s">
        <v>1100</v>
      </c>
      <c r="G170" s="247"/>
      <c r="H170" s="248" t="s">
        <v>1</v>
      </c>
      <c r="I170" s="250"/>
      <c r="J170" s="247"/>
      <c r="K170" s="247"/>
      <c r="L170" s="251"/>
      <c r="M170" s="252"/>
      <c r="N170" s="253"/>
      <c r="O170" s="253"/>
      <c r="P170" s="253"/>
      <c r="Q170" s="253"/>
      <c r="R170" s="253"/>
      <c r="S170" s="253"/>
      <c r="T170" s="254"/>
      <c r="AT170" s="255" t="s">
        <v>182</v>
      </c>
      <c r="AU170" s="255" t="s">
        <v>88</v>
      </c>
      <c r="AV170" s="15" t="s">
        <v>86</v>
      </c>
      <c r="AW170" s="15" t="s">
        <v>34</v>
      </c>
      <c r="AX170" s="15" t="s">
        <v>78</v>
      </c>
      <c r="AY170" s="255" t="s">
        <v>159</v>
      </c>
    </row>
    <row r="171" spans="1:65" s="13" customFormat="1" ht="11.25">
      <c r="B171" s="207"/>
      <c r="C171" s="208"/>
      <c r="D171" s="209" t="s">
        <v>182</v>
      </c>
      <c r="E171" s="210" t="s">
        <v>1</v>
      </c>
      <c r="F171" s="211" t="s">
        <v>1101</v>
      </c>
      <c r="G171" s="208"/>
      <c r="H171" s="212">
        <v>23.52</v>
      </c>
      <c r="I171" s="213"/>
      <c r="J171" s="208"/>
      <c r="K171" s="208"/>
      <c r="L171" s="214"/>
      <c r="M171" s="215"/>
      <c r="N171" s="216"/>
      <c r="O171" s="216"/>
      <c r="P171" s="216"/>
      <c r="Q171" s="216"/>
      <c r="R171" s="216"/>
      <c r="S171" s="216"/>
      <c r="T171" s="217"/>
      <c r="AT171" s="218" t="s">
        <v>182</v>
      </c>
      <c r="AU171" s="218" t="s">
        <v>88</v>
      </c>
      <c r="AV171" s="13" t="s">
        <v>88</v>
      </c>
      <c r="AW171" s="13" t="s">
        <v>34</v>
      </c>
      <c r="AX171" s="13" t="s">
        <v>78</v>
      </c>
      <c r="AY171" s="218" t="s">
        <v>159</v>
      </c>
    </row>
    <row r="172" spans="1:65" s="15" customFormat="1" ht="11.25">
      <c r="B172" s="246"/>
      <c r="C172" s="247"/>
      <c r="D172" s="209" t="s">
        <v>182</v>
      </c>
      <c r="E172" s="248" t="s">
        <v>1</v>
      </c>
      <c r="F172" s="249" t="s">
        <v>1102</v>
      </c>
      <c r="G172" s="247"/>
      <c r="H172" s="248" t="s">
        <v>1</v>
      </c>
      <c r="I172" s="250"/>
      <c r="J172" s="247"/>
      <c r="K172" s="247"/>
      <c r="L172" s="251"/>
      <c r="M172" s="252"/>
      <c r="N172" s="253"/>
      <c r="O172" s="253"/>
      <c r="P172" s="253"/>
      <c r="Q172" s="253"/>
      <c r="R172" s="253"/>
      <c r="S172" s="253"/>
      <c r="T172" s="254"/>
      <c r="AT172" s="255" t="s">
        <v>182</v>
      </c>
      <c r="AU172" s="255" t="s">
        <v>88</v>
      </c>
      <c r="AV172" s="15" t="s">
        <v>86</v>
      </c>
      <c r="AW172" s="15" t="s">
        <v>34</v>
      </c>
      <c r="AX172" s="15" t="s">
        <v>78</v>
      </c>
      <c r="AY172" s="255" t="s">
        <v>159</v>
      </c>
    </row>
    <row r="173" spans="1:65" s="13" customFormat="1" ht="11.25">
      <c r="B173" s="207"/>
      <c r="C173" s="208"/>
      <c r="D173" s="209" t="s">
        <v>182</v>
      </c>
      <c r="E173" s="210" t="s">
        <v>1</v>
      </c>
      <c r="F173" s="211" t="s">
        <v>1103</v>
      </c>
      <c r="G173" s="208"/>
      <c r="H173" s="212">
        <v>14.88</v>
      </c>
      <c r="I173" s="213"/>
      <c r="J173" s="208"/>
      <c r="K173" s="208"/>
      <c r="L173" s="214"/>
      <c r="M173" s="215"/>
      <c r="N173" s="216"/>
      <c r="O173" s="216"/>
      <c r="P173" s="216"/>
      <c r="Q173" s="216"/>
      <c r="R173" s="216"/>
      <c r="S173" s="216"/>
      <c r="T173" s="217"/>
      <c r="AT173" s="218" t="s">
        <v>182</v>
      </c>
      <c r="AU173" s="218" t="s">
        <v>88</v>
      </c>
      <c r="AV173" s="13" t="s">
        <v>88</v>
      </c>
      <c r="AW173" s="13" t="s">
        <v>34</v>
      </c>
      <c r="AX173" s="13" t="s">
        <v>78</v>
      </c>
      <c r="AY173" s="218" t="s">
        <v>159</v>
      </c>
    </row>
    <row r="174" spans="1:65" s="15" customFormat="1" ht="11.25">
      <c r="B174" s="246"/>
      <c r="C174" s="247"/>
      <c r="D174" s="209" t="s">
        <v>182</v>
      </c>
      <c r="E174" s="248" t="s">
        <v>1</v>
      </c>
      <c r="F174" s="249" t="s">
        <v>1104</v>
      </c>
      <c r="G174" s="247"/>
      <c r="H174" s="248" t="s">
        <v>1</v>
      </c>
      <c r="I174" s="250"/>
      <c r="J174" s="247"/>
      <c r="K174" s="247"/>
      <c r="L174" s="251"/>
      <c r="M174" s="252"/>
      <c r="N174" s="253"/>
      <c r="O174" s="253"/>
      <c r="P174" s="253"/>
      <c r="Q174" s="253"/>
      <c r="R174" s="253"/>
      <c r="S174" s="253"/>
      <c r="T174" s="254"/>
      <c r="AT174" s="255" t="s">
        <v>182</v>
      </c>
      <c r="AU174" s="255" t="s">
        <v>88</v>
      </c>
      <c r="AV174" s="15" t="s">
        <v>86</v>
      </c>
      <c r="AW174" s="15" t="s">
        <v>34</v>
      </c>
      <c r="AX174" s="15" t="s">
        <v>78</v>
      </c>
      <c r="AY174" s="255" t="s">
        <v>159</v>
      </c>
    </row>
    <row r="175" spans="1:65" s="13" customFormat="1" ht="11.25">
      <c r="B175" s="207"/>
      <c r="C175" s="208"/>
      <c r="D175" s="209" t="s">
        <v>182</v>
      </c>
      <c r="E175" s="210" t="s">
        <v>1</v>
      </c>
      <c r="F175" s="211" t="s">
        <v>1105</v>
      </c>
      <c r="G175" s="208"/>
      <c r="H175" s="212">
        <v>16.8</v>
      </c>
      <c r="I175" s="213"/>
      <c r="J175" s="208"/>
      <c r="K175" s="208"/>
      <c r="L175" s="214"/>
      <c r="M175" s="215"/>
      <c r="N175" s="216"/>
      <c r="O175" s="216"/>
      <c r="P175" s="216"/>
      <c r="Q175" s="216"/>
      <c r="R175" s="216"/>
      <c r="S175" s="216"/>
      <c r="T175" s="217"/>
      <c r="AT175" s="218" t="s">
        <v>182</v>
      </c>
      <c r="AU175" s="218" t="s">
        <v>88</v>
      </c>
      <c r="AV175" s="13" t="s">
        <v>88</v>
      </c>
      <c r="AW175" s="13" t="s">
        <v>34</v>
      </c>
      <c r="AX175" s="13" t="s">
        <v>78</v>
      </c>
      <c r="AY175" s="218" t="s">
        <v>159</v>
      </c>
    </row>
    <row r="176" spans="1:65" s="15" customFormat="1" ht="11.25">
      <c r="B176" s="246"/>
      <c r="C176" s="247"/>
      <c r="D176" s="209" t="s">
        <v>182</v>
      </c>
      <c r="E176" s="248" t="s">
        <v>1</v>
      </c>
      <c r="F176" s="249" t="s">
        <v>1106</v>
      </c>
      <c r="G176" s="247"/>
      <c r="H176" s="248" t="s">
        <v>1</v>
      </c>
      <c r="I176" s="250"/>
      <c r="J176" s="247"/>
      <c r="K176" s="247"/>
      <c r="L176" s="251"/>
      <c r="M176" s="252"/>
      <c r="N176" s="253"/>
      <c r="O176" s="253"/>
      <c r="P176" s="253"/>
      <c r="Q176" s="253"/>
      <c r="R176" s="253"/>
      <c r="S176" s="253"/>
      <c r="T176" s="254"/>
      <c r="AT176" s="255" t="s">
        <v>182</v>
      </c>
      <c r="AU176" s="255" t="s">
        <v>88</v>
      </c>
      <c r="AV176" s="15" t="s">
        <v>86</v>
      </c>
      <c r="AW176" s="15" t="s">
        <v>34</v>
      </c>
      <c r="AX176" s="15" t="s">
        <v>78</v>
      </c>
      <c r="AY176" s="255" t="s">
        <v>159</v>
      </c>
    </row>
    <row r="177" spans="1:65" s="13" customFormat="1" ht="11.25">
      <c r="B177" s="207"/>
      <c r="C177" s="208"/>
      <c r="D177" s="209" t="s">
        <v>182</v>
      </c>
      <c r="E177" s="210" t="s">
        <v>1</v>
      </c>
      <c r="F177" s="211" t="s">
        <v>1107</v>
      </c>
      <c r="G177" s="208"/>
      <c r="H177" s="212">
        <v>13.92</v>
      </c>
      <c r="I177" s="213"/>
      <c r="J177" s="208"/>
      <c r="K177" s="208"/>
      <c r="L177" s="214"/>
      <c r="M177" s="215"/>
      <c r="N177" s="216"/>
      <c r="O177" s="216"/>
      <c r="P177" s="216"/>
      <c r="Q177" s="216"/>
      <c r="R177" s="216"/>
      <c r="S177" s="216"/>
      <c r="T177" s="217"/>
      <c r="AT177" s="218" t="s">
        <v>182</v>
      </c>
      <c r="AU177" s="218" t="s">
        <v>88</v>
      </c>
      <c r="AV177" s="13" t="s">
        <v>88</v>
      </c>
      <c r="AW177" s="13" t="s">
        <v>34</v>
      </c>
      <c r="AX177" s="13" t="s">
        <v>78</v>
      </c>
      <c r="AY177" s="218" t="s">
        <v>159</v>
      </c>
    </row>
    <row r="178" spans="1:65" s="15" customFormat="1" ht="11.25">
      <c r="B178" s="246"/>
      <c r="C178" s="247"/>
      <c r="D178" s="209" t="s">
        <v>182</v>
      </c>
      <c r="E178" s="248" t="s">
        <v>1</v>
      </c>
      <c r="F178" s="249" t="s">
        <v>1108</v>
      </c>
      <c r="G178" s="247"/>
      <c r="H178" s="248" t="s">
        <v>1</v>
      </c>
      <c r="I178" s="250"/>
      <c r="J178" s="247"/>
      <c r="K178" s="247"/>
      <c r="L178" s="251"/>
      <c r="M178" s="252"/>
      <c r="N178" s="253"/>
      <c r="O178" s="253"/>
      <c r="P178" s="253"/>
      <c r="Q178" s="253"/>
      <c r="R178" s="253"/>
      <c r="S178" s="253"/>
      <c r="T178" s="254"/>
      <c r="AT178" s="255" t="s">
        <v>182</v>
      </c>
      <c r="AU178" s="255" t="s">
        <v>88</v>
      </c>
      <c r="AV178" s="15" t="s">
        <v>86</v>
      </c>
      <c r="AW178" s="15" t="s">
        <v>34</v>
      </c>
      <c r="AX178" s="15" t="s">
        <v>78</v>
      </c>
      <c r="AY178" s="255" t="s">
        <v>159</v>
      </c>
    </row>
    <row r="179" spans="1:65" s="13" customFormat="1" ht="11.25">
      <c r="B179" s="207"/>
      <c r="C179" s="208"/>
      <c r="D179" s="209" t="s">
        <v>182</v>
      </c>
      <c r="E179" s="210" t="s">
        <v>1</v>
      </c>
      <c r="F179" s="211" t="s">
        <v>1109</v>
      </c>
      <c r="G179" s="208"/>
      <c r="H179" s="212">
        <v>15.36</v>
      </c>
      <c r="I179" s="213"/>
      <c r="J179" s="208"/>
      <c r="K179" s="208"/>
      <c r="L179" s="214"/>
      <c r="M179" s="215"/>
      <c r="N179" s="216"/>
      <c r="O179" s="216"/>
      <c r="P179" s="216"/>
      <c r="Q179" s="216"/>
      <c r="R179" s="216"/>
      <c r="S179" s="216"/>
      <c r="T179" s="217"/>
      <c r="AT179" s="218" t="s">
        <v>182</v>
      </c>
      <c r="AU179" s="218" t="s">
        <v>88</v>
      </c>
      <c r="AV179" s="13" t="s">
        <v>88</v>
      </c>
      <c r="AW179" s="13" t="s">
        <v>34</v>
      </c>
      <c r="AX179" s="13" t="s">
        <v>78</v>
      </c>
      <c r="AY179" s="218" t="s">
        <v>159</v>
      </c>
    </row>
    <row r="180" spans="1:65" s="13" customFormat="1" ht="11.25">
      <c r="B180" s="207"/>
      <c r="C180" s="208"/>
      <c r="D180" s="209" t="s">
        <v>182</v>
      </c>
      <c r="E180" s="210" t="s">
        <v>1</v>
      </c>
      <c r="F180" s="211" t="s">
        <v>1110</v>
      </c>
      <c r="G180" s="208"/>
      <c r="H180" s="212">
        <v>15.84</v>
      </c>
      <c r="I180" s="213"/>
      <c r="J180" s="208"/>
      <c r="K180" s="208"/>
      <c r="L180" s="214"/>
      <c r="M180" s="215"/>
      <c r="N180" s="216"/>
      <c r="O180" s="216"/>
      <c r="P180" s="216"/>
      <c r="Q180" s="216"/>
      <c r="R180" s="216"/>
      <c r="S180" s="216"/>
      <c r="T180" s="217"/>
      <c r="AT180" s="218" t="s">
        <v>182</v>
      </c>
      <c r="AU180" s="218" t="s">
        <v>88</v>
      </c>
      <c r="AV180" s="13" t="s">
        <v>88</v>
      </c>
      <c r="AW180" s="13" t="s">
        <v>34</v>
      </c>
      <c r="AX180" s="13" t="s">
        <v>78</v>
      </c>
      <c r="AY180" s="218" t="s">
        <v>159</v>
      </c>
    </row>
    <row r="181" spans="1:65" s="14" customFormat="1" ht="11.25">
      <c r="B181" s="219"/>
      <c r="C181" s="220"/>
      <c r="D181" s="209" t="s">
        <v>182</v>
      </c>
      <c r="E181" s="221" t="s">
        <v>1</v>
      </c>
      <c r="F181" s="222" t="s">
        <v>184</v>
      </c>
      <c r="G181" s="220"/>
      <c r="H181" s="223">
        <v>258.71999999999997</v>
      </c>
      <c r="I181" s="224"/>
      <c r="J181" s="220"/>
      <c r="K181" s="220"/>
      <c r="L181" s="225"/>
      <c r="M181" s="226"/>
      <c r="N181" s="227"/>
      <c r="O181" s="227"/>
      <c r="P181" s="227"/>
      <c r="Q181" s="227"/>
      <c r="R181" s="227"/>
      <c r="S181" s="227"/>
      <c r="T181" s="228"/>
      <c r="AT181" s="229" t="s">
        <v>182</v>
      </c>
      <c r="AU181" s="229" t="s">
        <v>88</v>
      </c>
      <c r="AV181" s="14" t="s">
        <v>166</v>
      </c>
      <c r="AW181" s="14" t="s">
        <v>34</v>
      </c>
      <c r="AX181" s="14" t="s">
        <v>86</v>
      </c>
      <c r="AY181" s="229" t="s">
        <v>159</v>
      </c>
    </row>
    <row r="182" spans="1:65" s="2" customFormat="1" ht="37.9" customHeight="1">
      <c r="A182" s="35"/>
      <c r="B182" s="36"/>
      <c r="C182" s="193" t="s">
        <v>221</v>
      </c>
      <c r="D182" s="193" t="s">
        <v>162</v>
      </c>
      <c r="E182" s="194" t="s">
        <v>1111</v>
      </c>
      <c r="F182" s="195" t="s">
        <v>1112</v>
      </c>
      <c r="G182" s="196" t="s">
        <v>269</v>
      </c>
      <c r="H182" s="197">
        <v>205.92</v>
      </c>
      <c r="I182" s="198"/>
      <c r="J182" s="199">
        <f>ROUND(I182*H182,2)</f>
        <v>0</v>
      </c>
      <c r="K182" s="200"/>
      <c r="L182" s="40"/>
      <c r="M182" s="201" t="s">
        <v>1</v>
      </c>
      <c r="N182" s="202" t="s">
        <v>44</v>
      </c>
      <c r="O182" s="72"/>
      <c r="P182" s="203">
        <f>O182*H182</f>
        <v>0</v>
      </c>
      <c r="Q182" s="203">
        <v>1.54E-2</v>
      </c>
      <c r="R182" s="203">
        <f>Q182*H182</f>
        <v>3.1711679999999998</v>
      </c>
      <c r="S182" s="203">
        <v>0</v>
      </c>
      <c r="T182" s="204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05" t="s">
        <v>166</v>
      </c>
      <c r="AT182" s="205" t="s">
        <v>162</v>
      </c>
      <c r="AU182" s="205" t="s">
        <v>88</v>
      </c>
      <c r="AY182" s="18" t="s">
        <v>159</v>
      </c>
      <c r="BE182" s="206">
        <f>IF(N182="základní",J182,0)</f>
        <v>0</v>
      </c>
      <c r="BF182" s="206">
        <f>IF(N182="snížená",J182,0)</f>
        <v>0</v>
      </c>
      <c r="BG182" s="206">
        <f>IF(N182="zákl. přenesená",J182,0)</f>
        <v>0</v>
      </c>
      <c r="BH182" s="206">
        <f>IF(N182="sníž. přenesená",J182,0)</f>
        <v>0</v>
      </c>
      <c r="BI182" s="206">
        <f>IF(N182="nulová",J182,0)</f>
        <v>0</v>
      </c>
      <c r="BJ182" s="18" t="s">
        <v>88</v>
      </c>
      <c r="BK182" s="206">
        <f>ROUND(I182*H182,2)</f>
        <v>0</v>
      </c>
      <c r="BL182" s="18" t="s">
        <v>166</v>
      </c>
      <c r="BM182" s="205" t="s">
        <v>1113</v>
      </c>
    </row>
    <row r="183" spans="1:65" s="15" customFormat="1" ht="11.25">
      <c r="B183" s="246"/>
      <c r="C183" s="247"/>
      <c r="D183" s="209" t="s">
        <v>182</v>
      </c>
      <c r="E183" s="248" t="s">
        <v>1</v>
      </c>
      <c r="F183" s="249" t="s">
        <v>1094</v>
      </c>
      <c r="G183" s="247"/>
      <c r="H183" s="248" t="s">
        <v>1</v>
      </c>
      <c r="I183" s="250"/>
      <c r="J183" s="247"/>
      <c r="K183" s="247"/>
      <c r="L183" s="251"/>
      <c r="M183" s="252"/>
      <c r="N183" s="253"/>
      <c r="O183" s="253"/>
      <c r="P183" s="253"/>
      <c r="Q183" s="253"/>
      <c r="R183" s="253"/>
      <c r="S183" s="253"/>
      <c r="T183" s="254"/>
      <c r="AT183" s="255" t="s">
        <v>182</v>
      </c>
      <c r="AU183" s="255" t="s">
        <v>88</v>
      </c>
      <c r="AV183" s="15" t="s">
        <v>86</v>
      </c>
      <c r="AW183" s="15" t="s">
        <v>34</v>
      </c>
      <c r="AX183" s="15" t="s">
        <v>78</v>
      </c>
      <c r="AY183" s="255" t="s">
        <v>159</v>
      </c>
    </row>
    <row r="184" spans="1:65" s="13" customFormat="1" ht="11.25">
      <c r="B184" s="207"/>
      <c r="C184" s="208"/>
      <c r="D184" s="209" t="s">
        <v>182</v>
      </c>
      <c r="E184" s="210" t="s">
        <v>1</v>
      </c>
      <c r="F184" s="211" t="s">
        <v>1095</v>
      </c>
      <c r="G184" s="208"/>
      <c r="H184" s="212">
        <v>49.2</v>
      </c>
      <c r="I184" s="213"/>
      <c r="J184" s="208"/>
      <c r="K184" s="208"/>
      <c r="L184" s="214"/>
      <c r="M184" s="215"/>
      <c r="N184" s="216"/>
      <c r="O184" s="216"/>
      <c r="P184" s="216"/>
      <c r="Q184" s="216"/>
      <c r="R184" s="216"/>
      <c r="S184" s="216"/>
      <c r="T184" s="217"/>
      <c r="AT184" s="218" t="s">
        <v>182</v>
      </c>
      <c r="AU184" s="218" t="s">
        <v>88</v>
      </c>
      <c r="AV184" s="13" t="s">
        <v>88</v>
      </c>
      <c r="AW184" s="13" t="s">
        <v>34</v>
      </c>
      <c r="AX184" s="13" t="s">
        <v>78</v>
      </c>
      <c r="AY184" s="218" t="s">
        <v>159</v>
      </c>
    </row>
    <row r="185" spans="1:65" s="15" customFormat="1" ht="11.25">
      <c r="B185" s="246"/>
      <c r="C185" s="247"/>
      <c r="D185" s="209" t="s">
        <v>182</v>
      </c>
      <c r="E185" s="248" t="s">
        <v>1</v>
      </c>
      <c r="F185" s="249" t="s">
        <v>1096</v>
      </c>
      <c r="G185" s="247"/>
      <c r="H185" s="248" t="s">
        <v>1</v>
      </c>
      <c r="I185" s="250"/>
      <c r="J185" s="247"/>
      <c r="K185" s="247"/>
      <c r="L185" s="251"/>
      <c r="M185" s="252"/>
      <c r="N185" s="253"/>
      <c r="O185" s="253"/>
      <c r="P185" s="253"/>
      <c r="Q185" s="253"/>
      <c r="R185" s="253"/>
      <c r="S185" s="253"/>
      <c r="T185" s="254"/>
      <c r="AT185" s="255" t="s">
        <v>182</v>
      </c>
      <c r="AU185" s="255" t="s">
        <v>88</v>
      </c>
      <c r="AV185" s="15" t="s">
        <v>86</v>
      </c>
      <c r="AW185" s="15" t="s">
        <v>34</v>
      </c>
      <c r="AX185" s="15" t="s">
        <v>78</v>
      </c>
      <c r="AY185" s="255" t="s">
        <v>159</v>
      </c>
    </row>
    <row r="186" spans="1:65" s="13" customFormat="1" ht="11.25">
      <c r="B186" s="207"/>
      <c r="C186" s="208"/>
      <c r="D186" s="209" t="s">
        <v>182</v>
      </c>
      <c r="E186" s="210" t="s">
        <v>1</v>
      </c>
      <c r="F186" s="211" t="s">
        <v>1097</v>
      </c>
      <c r="G186" s="208"/>
      <c r="H186" s="212">
        <v>63</v>
      </c>
      <c r="I186" s="213"/>
      <c r="J186" s="208"/>
      <c r="K186" s="208"/>
      <c r="L186" s="214"/>
      <c r="M186" s="215"/>
      <c r="N186" s="216"/>
      <c r="O186" s="216"/>
      <c r="P186" s="216"/>
      <c r="Q186" s="216"/>
      <c r="R186" s="216"/>
      <c r="S186" s="216"/>
      <c r="T186" s="217"/>
      <c r="AT186" s="218" t="s">
        <v>182</v>
      </c>
      <c r="AU186" s="218" t="s">
        <v>88</v>
      </c>
      <c r="AV186" s="13" t="s">
        <v>88</v>
      </c>
      <c r="AW186" s="13" t="s">
        <v>34</v>
      </c>
      <c r="AX186" s="13" t="s">
        <v>78</v>
      </c>
      <c r="AY186" s="218" t="s">
        <v>159</v>
      </c>
    </row>
    <row r="187" spans="1:65" s="15" customFormat="1" ht="11.25">
      <c r="B187" s="246"/>
      <c r="C187" s="247"/>
      <c r="D187" s="209" t="s">
        <v>182</v>
      </c>
      <c r="E187" s="248" t="s">
        <v>1</v>
      </c>
      <c r="F187" s="249" t="s">
        <v>1098</v>
      </c>
      <c r="G187" s="247"/>
      <c r="H187" s="248" t="s">
        <v>1</v>
      </c>
      <c r="I187" s="250"/>
      <c r="J187" s="247"/>
      <c r="K187" s="247"/>
      <c r="L187" s="251"/>
      <c r="M187" s="252"/>
      <c r="N187" s="253"/>
      <c r="O187" s="253"/>
      <c r="P187" s="253"/>
      <c r="Q187" s="253"/>
      <c r="R187" s="253"/>
      <c r="S187" s="253"/>
      <c r="T187" s="254"/>
      <c r="AT187" s="255" t="s">
        <v>182</v>
      </c>
      <c r="AU187" s="255" t="s">
        <v>88</v>
      </c>
      <c r="AV187" s="15" t="s">
        <v>86</v>
      </c>
      <c r="AW187" s="15" t="s">
        <v>34</v>
      </c>
      <c r="AX187" s="15" t="s">
        <v>78</v>
      </c>
      <c r="AY187" s="255" t="s">
        <v>159</v>
      </c>
    </row>
    <row r="188" spans="1:65" s="13" customFormat="1" ht="11.25">
      <c r="B188" s="207"/>
      <c r="C188" s="208"/>
      <c r="D188" s="209" t="s">
        <v>182</v>
      </c>
      <c r="E188" s="210" t="s">
        <v>1</v>
      </c>
      <c r="F188" s="211" t="s">
        <v>1099</v>
      </c>
      <c r="G188" s="208"/>
      <c r="H188" s="212">
        <v>46.2</v>
      </c>
      <c r="I188" s="213"/>
      <c r="J188" s="208"/>
      <c r="K188" s="208"/>
      <c r="L188" s="214"/>
      <c r="M188" s="215"/>
      <c r="N188" s="216"/>
      <c r="O188" s="216"/>
      <c r="P188" s="216"/>
      <c r="Q188" s="216"/>
      <c r="R188" s="216"/>
      <c r="S188" s="216"/>
      <c r="T188" s="217"/>
      <c r="AT188" s="218" t="s">
        <v>182</v>
      </c>
      <c r="AU188" s="218" t="s">
        <v>88</v>
      </c>
      <c r="AV188" s="13" t="s">
        <v>88</v>
      </c>
      <c r="AW188" s="13" t="s">
        <v>34</v>
      </c>
      <c r="AX188" s="13" t="s">
        <v>78</v>
      </c>
      <c r="AY188" s="218" t="s">
        <v>159</v>
      </c>
    </row>
    <row r="189" spans="1:65" s="15" customFormat="1" ht="11.25">
      <c r="B189" s="246"/>
      <c r="C189" s="247"/>
      <c r="D189" s="209" t="s">
        <v>182</v>
      </c>
      <c r="E189" s="248" t="s">
        <v>1</v>
      </c>
      <c r="F189" s="249" t="s">
        <v>1100</v>
      </c>
      <c r="G189" s="247"/>
      <c r="H189" s="248" t="s">
        <v>1</v>
      </c>
      <c r="I189" s="250"/>
      <c r="J189" s="247"/>
      <c r="K189" s="247"/>
      <c r="L189" s="251"/>
      <c r="M189" s="252"/>
      <c r="N189" s="253"/>
      <c r="O189" s="253"/>
      <c r="P189" s="253"/>
      <c r="Q189" s="253"/>
      <c r="R189" s="253"/>
      <c r="S189" s="253"/>
      <c r="T189" s="254"/>
      <c r="AT189" s="255" t="s">
        <v>182</v>
      </c>
      <c r="AU189" s="255" t="s">
        <v>88</v>
      </c>
      <c r="AV189" s="15" t="s">
        <v>86</v>
      </c>
      <c r="AW189" s="15" t="s">
        <v>34</v>
      </c>
      <c r="AX189" s="15" t="s">
        <v>78</v>
      </c>
      <c r="AY189" s="255" t="s">
        <v>159</v>
      </c>
    </row>
    <row r="190" spans="1:65" s="13" customFormat="1" ht="11.25">
      <c r="B190" s="207"/>
      <c r="C190" s="208"/>
      <c r="D190" s="209" t="s">
        <v>182</v>
      </c>
      <c r="E190" s="210" t="s">
        <v>1</v>
      </c>
      <c r="F190" s="211" t="s">
        <v>1114</v>
      </c>
      <c r="G190" s="208"/>
      <c r="H190" s="212">
        <v>11.76</v>
      </c>
      <c r="I190" s="213"/>
      <c r="J190" s="208"/>
      <c r="K190" s="208"/>
      <c r="L190" s="214"/>
      <c r="M190" s="215"/>
      <c r="N190" s="216"/>
      <c r="O190" s="216"/>
      <c r="P190" s="216"/>
      <c r="Q190" s="216"/>
      <c r="R190" s="216"/>
      <c r="S190" s="216"/>
      <c r="T190" s="217"/>
      <c r="AT190" s="218" t="s">
        <v>182</v>
      </c>
      <c r="AU190" s="218" t="s">
        <v>88</v>
      </c>
      <c r="AV190" s="13" t="s">
        <v>88</v>
      </c>
      <c r="AW190" s="13" t="s">
        <v>34</v>
      </c>
      <c r="AX190" s="13" t="s">
        <v>78</v>
      </c>
      <c r="AY190" s="218" t="s">
        <v>159</v>
      </c>
    </row>
    <row r="191" spans="1:65" s="15" customFormat="1" ht="11.25">
      <c r="B191" s="246"/>
      <c r="C191" s="247"/>
      <c r="D191" s="209" t="s">
        <v>182</v>
      </c>
      <c r="E191" s="248" t="s">
        <v>1</v>
      </c>
      <c r="F191" s="249" t="s">
        <v>1102</v>
      </c>
      <c r="G191" s="247"/>
      <c r="H191" s="248" t="s">
        <v>1</v>
      </c>
      <c r="I191" s="250"/>
      <c r="J191" s="247"/>
      <c r="K191" s="247"/>
      <c r="L191" s="251"/>
      <c r="M191" s="252"/>
      <c r="N191" s="253"/>
      <c r="O191" s="253"/>
      <c r="P191" s="253"/>
      <c r="Q191" s="253"/>
      <c r="R191" s="253"/>
      <c r="S191" s="253"/>
      <c r="T191" s="254"/>
      <c r="AT191" s="255" t="s">
        <v>182</v>
      </c>
      <c r="AU191" s="255" t="s">
        <v>88</v>
      </c>
      <c r="AV191" s="15" t="s">
        <v>86</v>
      </c>
      <c r="AW191" s="15" t="s">
        <v>34</v>
      </c>
      <c r="AX191" s="15" t="s">
        <v>78</v>
      </c>
      <c r="AY191" s="255" t="s">
        <v>159</v>
      </c>
    </row>
    <row r="192" spans="1:65" s="13" customFormat="1" ht="11.25">
      <c r="B192" s="207"/>
      <c r="C192" s="208"/>
      <c r="D192" s="209" t="s">
        <v>182</v>
      </c>
      <c r="E192" s="210" t="s">
        <v>1</v>
      </c>
      <c r="F192" s="211" t="s">
        <v>1115</v>
      </c>
      <c r="G192" s="208"/>
      <c r="H192" s="212">
        <v>4.8</v>
      </c>
      <c r="I192" s="213"/>
      <c r="J192" s="208"/>
      <c r="K192" s="208"/>
      <c r="L192" s="214"/>
      <c r="M192" s="215"/>
      <c r="N192" s="216"/>
      <c r="O192" s="216"/>
      <c r="P192" s="216"/>
      <c r="Q192" s="216"/>
      <c r="R192" s="216"/>
      <c r="S192" s="216"/>
      <c r="T192" s="217"/>
      <c r="AT192" s="218" t="s">
        <v>182</v>
      </c>
      <c r="AU192" s="218" t="s">
        <v>88</v>
      </c>
      <c r="AV192" s="13" t="s">
        <v>88</v>
      </c>
      <c r="AW192" s="13" t="s">
        <v>34</v>
      </c>
      <c r="AX192" s="13" t="s">
        <v>78</v>
      </c>
      <c r="AY192" s="218" t="s">
        <v>159</v>
      </c>
    </row>
    <row r="193" spans="1:65" s="15" customFormat="1" ht="11.25">
      <c r="B193" s="246"/>
      <c r="C193" s="247"/>
      <c r="D193" s="209" t="s">
        <v>182</v>
      </c>
      <c r="E193" s="248" t="s">
        <v>1</v>
      </c>
      <c r="F193" s="249" t="s">
        <v>1104</v>
      </c>
      <c r="G193" s="247"/>
      <c r="H193" s="248" t="s">
        <v>1</v>
      </c>
      <c r="I193" s="250"/>
      <c r="J193" s="247"/>
      <c r="K193" s="247"/>
      <c r="L193" s="251"/>
      <c r="M193" s="252"/>
      <c r="N193" s="253"/>
      <c r="O193" s="253"/>
      <c r="P193" s="253"/>
      <c r="Q193" s="253"/>
      <c r="R193" s="253"/>
      <c r="S193" s="253"/>
      <c r="T193" s="254"/>
      <c r="AT193" s="255" t="s">
        <v>182</v>
      </c>
      <c r="AU193" s="255" t="s">
        <v>88</v>
      </c>
      <c r="AV193" s="15" t="s">
        <v>86</v>
      </c>
      <c r="AW193" s="15" t="s">
        <v>34</v>
      </c>
      <c r="AX193" s="15" t="s">
        <v>78</v>
      </c>
      <c r="AY193" s="255" t="s">
        <v>159</v>
      </c>
    </row>
    <row r="194" spans="1:65" s="13" customFormat="1" ht="11.25">
      <c r="B194" s="207"/>
      <c r="C194" s="208"/>
      <c r="D194" s="209" t="s">
        <v>182</v>
      </c>
      <c r="E194" s="210" t="s">
        <v>1</v>
      </c>
      <c r="F194" s="211" t="s">
        <v>1116</v>
      </c>
      <c r="G194" s="208"/>
      <c r="H194" s="212">
        <v>8.4</v>
      </c>
      <c r="I194" s="213"/>
      <c r="J194" s="208"/>
      <c r="K194" s="208"/>
      <c r="L194" s="214"/>
      <c r="M194" s="215"/>
      <c r="N194" s="216"/>
      <c r="O194" s="216"/>
      <c r="P194" s="216"/>
      <c r="Q194" s="216"/>
      <c r="R194" s="216"/>
      <c r="S194" s="216"/>
      <c r="T194" s="217"/>
      <c r="AT194" s="218" t="s">
        <v>182</v>
      </c>
      <c r="AU194" s="218" t="s">
        <v>88</v>
      </c>
      <c r="AV194" s="13" t="s">
        <v>88</v>
      </c>
      <c r="AW194" s="13" t="s">
        <v>34</v>
      </c>
      <c r="AX194" s="13" t="s">
        <v>78</v>
      </c>
      <c r="AY194" s="218" t="s">
        <v>159</v>
      </c>
    </row>
    <row r="195" spans="1:65" s="15" customFormat="1" ht="11.25">
      <c r="B195" s="246"/>
      <c r="C195" s="247"/>
      <c r="D195" s="209" t="s">
        <v>182</v>
      </c>
      <c r="E195" s="248" t="s">
        <v>1</v>
      </c>
      <c r="F195" s="249" t="s">
        <v>1106</v>
      </c>
      <c r="G195" s="247"/>
      <c r="H195" s="248" t="s">
        <v>1</v>
      </c>
      <c r="I195" s="250"/>
      <c r="J195" s="247"/>
      <c r="K195" s="247"/>
      <c r="L195" s="251"/>
      <c r="M195" s="252"/>
      <c r="N195" s="253"/>
      <c r="O195" s="253"/>
      <c r="P195" s="253"/>
      <c r="Q195" s="253"/>
      <c r="R195" s="253"/>
      <c r="S195" s="253"/>
      <c r="T195" s="254"/>
      <c r="AT195" s="255" t="s">
        <v>182</v>
      </c>
      <c r="AU195" s="255" t="s">
        <v>88</v>
      </c>
      <c r="AV195" s="15" t="s">
        <v>86</v>
      </c>
      <c r="AW195" s="15" t="s">
        <v>34</v>
      </c>
      <c r="AX195" s="15" t="s">
        <v>78</v>
      </c>
      <c r="AY195" s="255" t="s">
        <v>159</v>
      </c>
    </row>
    <row r="196" spans="1:65" s="13" customFormat="1" ht="11.25">
      <c r="B196" s="207"/>
      <c r="C196" s="208"/>
      <c r="D196" s="209" t="s">
        <v>182</v>
      </c>
      <c r="E196" s="210" t="s">
        <v>1</v>
      </c>
      <c r="F196" s="211" t="s">
        <v>1117</v>
      </c>
      <c r="G196" s="208"/>
      <c r="H196" s="212">
        <v>6.96</v>
      </c>
      <c r="I196" s="213"/>
      <c r="J196" s="208"/>
      <c r="K196" s="208"/>
      <c r="L196" s="214"/>
      <c r="M196" s="215"/>
      <c r="N196" s="216"/>
      <c r="O196" s="216"/>
      <c r="P196" s="216"/>
      <c r="Q196" s="216"/>
      <c r="R196" s="216"/>
      <c r="S196" s="216"/>
      <c r="T196" s="217"/>
      <c r="AT196" s="218" t="s">
        <v>182</v>
      </c>
      <c r="AU196" s="218" t="s">
        <v>88</v>
      </c>
      <c r="AV196" s="13" t="s">
        <v>88</v>
      </c>
      <c r="AW196" s="13" t="s">
        <v>34</v>
      </c>
      <c r="AX196" s="13" t="s">
        <v>78</v>
      </c>
      <c r="AY196" s="218" t="s">
        <v>159</v>
      </c>
    </row>
    <row r="197" spans="1:65" s="15" customFormat="1" ht="11.25">
      <c r="B197" s="246"/>
      <c r="C197" s="247"/>
      <c r="D197" s="209" t="s">
        <v>182</v>
      </c>
      <c r="E197" s="248" t="s">
        <v>1</v>
      </c>
      <c r="F197" s="249" t="s">
        <v>1108</v>
      </c>
      <c r="G197" s="247"/>
      <c r="H197" s="248" t="s">
        <v>1</v>
      </c>
      <c r="I197" s="250"/>
      <c r="J197" s="247"/>
      <c r="K197" s="247"/>
      <c r="L197" s="251"/>
      <c r="M197" s="252"/>
      <c r="N197" s="253"/>
      <c r="O197" s="253"/>
      <c r="P197" s="253"/>
      <c r="Q197" s="253"/>
      <c r="R197" s="253"/>
      <c r="S197" s="253"/>
      <c r="T197" s="254"/>
      <c r="AT197" s="255" t="s">
        <v>182</v>
      </c>
      <c r="AU197" s="255" t="s">
        <v>88</v>
      </c>
      <c r="AV197" s="15" t="s">
        <v>86</v>
      </c>
      <c r="AW197" s="15" t="s">
        <v>34</v>
      </c>
      <c r="AX197" s="15" t="s">
        <v>78</v>
      </c>
      <c r="AY197" s="255" t="s">
        <v>159</v>
      </c>
    </row>
    <row r="198" spans="1:65" s="13" customFormat="1" ht="11.25">
      <c r="B198" s="207"/>
      <c r="C198" s="208"/>
      <c r="D198" s="209" t="s">
        <v>182</v>
      </c>
      <c r="E198" s="210" t="s">
        <v>1</v>
      </c>
      <c r="F198" s="211" t="s">
        <v>1118</v>
      </c>
      <c r="G198" s="208"/>
      <c r="H198" s="212">
        <v>7.68</v>
      </c>
      <c r="I198" s="213"/>
      <c r="J198" s="208"/>
      <c r="K198" s="208"/>
      <c r="L198" s="214"/>
      <c r="M198" s="215"/>
      <c r="N198" s="216"/>
      <c r="O198" s="216"/>
      <c r="P198" s="216"/>
      <c r="Q198" s="216"/>
      <c r="R198" s="216"/>
      <c r="S198" s="216"/>
      <c r="T198" s="217"/>
      <c r="AT198" s="218" t="s">
        <v>182</v>
      </c>
      <c r="AU198" s="218" t="s">
        <v>88</v>
      </c>
      <c r="AV198" s="13" t="s">
        <v>88</v>
      </c>
      <c r="AW198" s="13" t="s">
        <v>34</v>
      </c>
      <c r="AX198" s="13" t="s">
        <v>78</v>
      </c>
      <c r="AY198" s="218" t="s">
        <v>159</v>
      </c>
    </row>
    <row r="199" spans="1:65" s="13" customFormat="1" ht="11.25">
      <c r="B199" s="207"/>
      <c r="C199" s="208"/>
      <c r="D199" s="209" t="s">
        <v>182</v>
      </c>
      <c r="E199" s="210" t="s">
        <v>1</v>
      </c>
      <c r="F199" s="211" t="s">
        <v>1119</v>
      </c>
      <c r="G199" s="208"/>
      <c r="H199" s="212">
        <v>7.92</v>
      </c>
      <c r="I199" s="213"/>
      <c r="J199" s="208"/>
      <c r="K199" s="208"/>
      <c r="L199" s="214"/>
      <c r="M199" s="215"/>
      <c r="N199" s="216"/>
      <c r="O199" s="216"/>
      <c r="P199" s="216"/>
      <c r="Q199" s="216"/>
      <c r="R199" s="216"/>
      <c r="S199" s="216"/>
      <c r="T199" s="217"/>
      <c r="AT199" s="218" t="s">
        <v>182</v>
      </c>
      <c r="AU199" s="218" t="s">
        <v>88</v>
      </c>
      <c r="AV199" s="13" t="s">
        <v>88</v>
      </c>
      <c r="AW199" s="13" t="s">
        <v>34</v>
      </c>
      <c r="AX199" s="13" t="s">
        <v>78</v>
      </c>
      <c r="AY199" s="218" t="s">
        <v>159</v>
      </c>
    </row>
    <row r="200" spans="1:65" s="14" customFormat="1" ht="11.25">
      <c r="B200" s="219"/>
      <c r="C200" s="220"/>
      <c r="D200" s="209" t="s">
        <v>182</v>
      </c>
      <c r="E200" s="221" t="s">
        <v>1</v>
      </c>
      <c r="F200" s="222" t="s">
        <v>184</v>
      </c>
      <c r="G200" s="220"/>
      <c r="H200" s="223">
        <v>205.92000000000002</v>
      </c>
      <c r="I200" s="224"/>
      <c r="J200" s="220"/>
      <c r="K200" s="220"/>
      <c r="L200" s="225"/>
      <c r="M200" s="226"/>
      <c r="N200" s="227"/>
      <c r="O200" s="227"/>
      <c r="P200" s="227"/>
      <c r="Q200" s="227"/>
      <c r="R200" s="227"/>
      <c r="S200" s="227"/>
      <c r="T200" s="228"/>
      <c r="AT200" s="229" t="s">
        <v>182</v>
      </c>
      <c r="AU200" s="229" t="s">
        <v>88</v>
      </c>
      <c r="AV200" s="14" t="s">
        <v>166</v>
      </c>
      <c r="AW200" s="14" t="s">
        <v>34</v>
      </c>
      <c r="AX200" s="14" t="s">
        <v>86</v>
      </c>
      <c r="AY200" s="229" t="s">
        <v>159</v>
      </c>
    </row>
    <row r="201" spans="1:65" s="2" customFormat="1" ht="44.25" customHeight="1">
      <c r="A201" s="35"/>
      <c r="B201" s="36"/>
      <c r="C201" s="193" t="s">
        <v>227</v>
      </c>
      <c r="D201" s="193" t="s">
        <v>162</v>
      </c>
      <c r="E201" s="194" t="s">
        <v>1120</v>
      </c>
      <c r="F201" s="195" t="s">
        <v>1121</v>
      </c>
      <c r="G201" s="196" t="s">
        <v>269</v>
      </c>
      <c r="H201" s="197">
        <v>411.84</v>
      </c>
      <c r="I201" s="198"/>
      <c r="J201" s="199">
        <f>ROUND(I201*H201,2)</f>
        <v>0</v>
      </c>
      <c r="K201" s="200"/>
      <c r="L201" s="40"/>
      <c r="M201" s="201" t="s">
        <v>1</v>
      </c>
      <c r="N201" s="202" t="s">
        <v>44</v>
      </c>
      <c r="O201" s="72"/>
      <c r="P201" s="203">
        <f>O201*H201</f>
        <v>0</v>
      </c>
      <c r="Q201" s="203">
        <v>7.9000000000000008E-3</v>
      </c>
      <c r="R201" s="203">
        <f>Q201*H201</f>
        <v>3.253536</v>
      </c>
      <c r="S201" s="203">
        <v>0</v>
      </c>
      <c r="T201" s="204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05" t="s">
        <v>166</v>
      </c>
      <c r="AT201" s="205" t="s">
        <v>162</v>
      </c>
      <c r="AU201" s="205" t="s">
        <v>88</v>
      </c>
      <c r="AY201" s="18" t="s">
        <v>159</v>
      </c>
      <c r="BE201" s="206">
        <f>IF(N201="základní",J201,0)</f>
        <v>0</v>
      </c>
      <c r="BF201" s="206">
        <f>IF(N201="snížená",J201,0)</f>
        <v>0</v>
      </c>
      <c r="BG201" s="206">
        <f>IF(N201="zákl. přenesená",J201,0)</f>
        <v>0</v>
      </c>
      <c r="BH201" s="206">
        <f>IF(N201="sníž. přenesená",J201,0)</f>
        <v>0</v>
      </c>
      <c r="BI201" s="206">
        <f>IF(N201="nulová",J201,0)</f>
        <v>0</v>
      </c>
      <c r="BJ201" s="18" t="s">
        <v>88</v>
      </c>
      <c r="BK201" s="206">
        <f>ROUND(I201*H201,2)</f>
        <v>0</v>
      </c>
      <c r="BL201" s="18" t="s">
        <v>166</v>
      </c>
      <c r="BM201" s="205" t="s">
        <v>1122</v>
      </c>
    </row>
    <row r="202" spans="1:65" s="13" customFormat="1" ht="11.25">
      <c r="B202" s="207"/>
      <c r="C202" s="208"/>
      <c r="D202" s="209" t="s">
        <v>182</v>
      </c>
      <c r="E202" s="210" t="s">
        <v>1</v>
      </c>
      <c r="F202" s="211" t="s">
        <v>1123</v>
      </c>
      <c r="G202" s="208"/>
      <c r="H202" s="212">
        <v>411.84</v>
      </c>
      <c r="I202" s="213"/>
      <c r="J202" s="208"/>
      <c r="K202" s="208"/>
      <c r="L202" s="214"/>
      <c r="M202" s="215"/>
      <c r="N202" s="216"/>
      <c r="O202" s="216"/>
      <c r="P202" s="216"/>
      <c r="Q202" s="216"/>
      <c r="R202" s="216"/>
      <c r="S202" s="216"/>
      <c r="T202" s="217"/>
      <c r="AT202" s="218" t="s">
        <v>182</v>
      </c>
      <c r="AU202" s="218" t="s">
        <v>88</v>
      </c>
      <c r="AV202" s="13" t="s">
        <v>88</v>
      </c>
      <c r="AW202" s="13" t="s">
        <v>34</v>
      </c>
      <c r="AX202" s="13" t="s">
        <v>86</v>
      </c>
      <c r="AY202" s="218" t="s">
        <v>159</v>
      </c>
    </row>
    <row r="203" spans="1:65" s="2" customFormat="1" ht="24.2" customHeight="1">
      <c r="A203" s="35"/>
      <c r="B203" s="36"/>
      <c r="C203" s="193" t="s">
        <v>235</v>
      </c>
      <c r="D203" s="193" t="s">
        <v>162</v>
      </c>
      <c r="E203" s="194" t="s">
        <v>1124</v>
      </c>
      <c r="F203" s="195" t="s">
        <v>1125</v>
      </c>
      <c r="G203" s="196" t="s">
        <v>249</v>
      </c>
      <c r="H203" s="197">
        <v>164.8</v>
      </c>
      <c r="I203" s="198"/>
      <c r="J203" s="199">
        <f>ROUND(I203*H203,2)</f>
        <v>0</v>
      </c>
      <c r="K203" s="200"/>
      <c r="L203" s="40"/>
      <c r="M203" s="201" t="s">
        <v>1</v>
      </c>
      <c r="N203" s="202" t="s">
        <v>44</v>
      </c>
      <c r="O203" s="72"/>
      <c r="P203" s="203">
        <f>O203*H203</f>
        <v>0</v>
      </c>
      <c r="Q203" s="203">
        <v>1.5E-3</v>
      </c>
      <c r="R203" s="203">
        <f>Q203*H203</f>
        <v>0.24720000000000003</v>
      </c>
      <c r="S203" s="203">
        <v>0</v>
      </c>
      <c r="T203" s="204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05" t="s">
        <v>166</v>
      </c>
      <c r="AT203" s="205" t="s">
        <v>162</v>
      </c>
      <c r="AU203" s="205" t="s">
        <v>88</v>
      </c>
      <c r="AY203" s="18" t="s">
        <v>159</v>
      </c>
      <c r="BE203" s="206">
        <f>IF(N203="základní",J203,0)</f>
        <v>0</v>
      </c>
      <c r="BF203" s="206">
        <f>IF(N203="snížená",J203,0)</f>
        <v>0</v>
      </c>
      <c r="BG203" s="206">
        <f>IF(N203="zákl. přenesená",J203,0)</f>
        <v>0</v>
      </c>
      <c r="BH203" s="206">
        <f>IF(N203="sníž. přenesená",J203,0)</f>
        <v>0</v>
      </c>
      <c r="BI203" s="206">
        <f>IF(N203="nulová",J203,0)</f>
        <v>0</v>
      </c>
      <c r="BJ203" s="18" t="s">
        <v>88</v>
      </c>
      <c r="BK203" s="206">
        <f>ROUND(I203*H203,2)</f>
        <v>0</v>
      </c>
      <c r="BL203" s="18" t="s">
        <v>166</v>
      </c>
      <c r="BM203" s="205" t="s">
        <v>1126</v>
      </c>
    </row>
    <row r="204" spans="1:65" s="2" customFormat="1" ht="44.25" customHeight="1">
      <c r="A204" s="35"/>
      <c r="B204" s="36"/>
      <c r="C204" s="193" t="s">
        <v>8</v>
      </c>
      <c r="D204" s="193" t="s">
        <v>162</v>
      </c>
      <c r="E204" s="194" t="s">
        <v>1127</v>
      </c>
      <c r="F204" s="195" t="s">
        <v>1128</v>
      </c>
      <c r="G204" s="196" t="s">
        <v>249</v>
      </c>
      <c r="H204" s="197">
        <v>74.5</v>
      </c>
      <c r="I204" s="198"/>
      <c r="J204" s="199">
        <f>ROUND(I204*H204,2)</f>
        <v>0</v>
      </c>
      <c r="K204" s="200"/>
      <c r="L204" s="40"/>
      <c r="M204" s="201" t="s">
        <v>1</v>
      </c>
      <c r="N204" s="202" t="s">
        <v>44</v>
      </c>
      <c r="O204" s="72"/>
      <c r="P204" s="203">
        <f>O204*H204</f>
        <v>0</v>
      </c>
      <c r="Q204" s="203">
        <v>0</v>
      </c>
      <c r="R204" s="203">
        <f>Q204*H204</f>
        <v>0</v>
      </c>
      <c r="S204" s="203">
        <v>0</v>
      </c>
      <c r="T204" s="204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05" t="s">
        <v>166</v>
      </c>
      <c r="AT204" s="205" t="s">
        <v>162</v>
      </c>
      <c r="AU204" s="205" t="s">
        <v>88</v>
      </c>
      <c r="AY204" s="18" t="s">
        <v>159</v>
      </c>
      <c r="BE204" s="206">
        <f>IF(N204="základní",J204,0)</f>
        <v>0</v>
      </c>
      <c r="BF204" s="206">
        <f>IF(N204="snížená",J204,0)</f>
        <v>0</v>
      </c>
      <c r="BG204" s="206">
        <f>IF(N204="zákl. přenesená",J204,0)</f>
        <v>0</v>
      </c>
      <c r="BH204" s="206">
        <f>IF(N204="sníž. přenesená",J204,0)</f>
        <v>0</v>
      </c>
      <c r="BI204" s="206">
        <f>IF(N204="nulová",J204,0)</f>
        <v>0</v>
      </c>
      <c r="BJ204" s="18" t="s">
        <v>88</v>
      </c>
      <c r="BK204" s="206">
        <f>ROUND(I204*H204,2)</f>
        <v>0</v>
      </c>
      <c r="BL204" s="18" t="s">
        <v>166</v>
      </c>
      <c r="BM204" s="205" t="s">
        <v>1129</v>
      </c>
    </row>
    <row r="205" spans="1:65" s="2" customFormat="1" ht="24.2" customHeight="1">
      <c r="A205" s="35"/>
      <c r="B205" s="36"/>
      <c r="C205" s="234" t="s">
        <v>238</v>
      </c>
      <c r="D205" s="234" t="s">
        <v>240</v>
      </c>
      <c r="E205" s="235" t="s">
        <v>1130</v>
      </c>
      <c r="F205" s="236" t="s">
        <v>1131</v>
      </c>
      <c r="G205" s="237" t="s">
        <v>249</v>
      </c>
      <c r="H205" s="238">
        <v>78.224999999999994</v>
      </c>
      <c r="I205" s="239"/>
      <c r="J205" s="240">
        <f>ROUND(I205*H205,2)</f>
        <v>0</v>
      </c>
      <c r="K205" s="241"/>
      <c r="L205" s="242"/>
      <c r="M205" s="243" t="s">
        <v>1</v>
      </c>
      <c r="N205" s="244" t="s">
        <v>44</v>
      </c>
      <c r="O205" s="72"/>
      <c r="P205" s="203">
        <f>O205*H205</f>
        <v>0</v>
      </c>
      <c r="Q205" s="203">
        <v>1E-4</v>
      </c>
      <c r="R205" s="203">
        <f>Q205*H205</f>
        <v>7.8224999999999996E-3</v>
      </c>
      <c r="S205" s="203">
        <v>0</v>
      </c>
      <c r="T205" s="204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05" t="s">
        <v>200</v>
      </c>
      <c r="AT205" s="205" t="s">
        <v>240</v>
      </c>
      <c r="AU205" s="205" t="s">
        <v>88</v>
      </c>
      <c r="AY205" s="18" t="s">
        <v>159</v>
      </c>
      <c r="BE205" s="206">
        <f>IF(N205="základní",J205,0)</f>
        <v>0</v>
      </c>
      <c r="BF205" s="206">
        <f>IF(N205="snížená",J205,0)</f>
        <v>0</v>
      </c>
      <c r="BG205" s="206">
        <f>IF(N205="zákl. přenesená",J205,0)</f>
        <v>0</v>
      </c>
      <c r="BH205" s="206">
        <f>IF(N205="sníž. přenesená",J205,0)</f>
        <v>0</v>
      </c>
      <c r="BI205" s="206">
        <f>IF(N205="nulová",J205,0)</f>
        <v>0</v>
      </c>
      <c r="BJ205" s="18" t="s">
        <v>88</v>
      </c>
      <c r="BK205" s="206">
        <f>ROUND(I205*H205,2)</f>
        <v>0</v>
      </c>
      <c r="BL205" s="18" t="s">
        <v>166</v>
      </c>
      <c r="BM205" s="205" t="s">
        <v>1132</v>
      </c>
    </row>
    <row r="206" spans="1:65" s="13" customFormat="1" ht="11.25">
      <c r="B206" s="207"/>
      <c r="C206" s="208"/>
      <c r="D206" s="209" t="s">
        <v>182</v>
      </c>
      <c r="E206" s="210" t="s">
        <v>1</v>
      </c>
      <c r="F206" s="211" t="s">
        <v>1133</v>
      </c>
      <c r="G206" s="208"/>
      <c r="H206" s="212">
        <v>78.224999999999994</v>
      </c>
      <c r="I206" s="213"/>
      <c r="J206" s="208"/>
      <c r="K206" s="208"/>
      <c r="L206" s="214"/>
      <c r="M206" s="215"/>
      <c r="N206" s="216"/>
      <c r="O206" s="216"/>
      <c r="P206" s="216"/>
      <c r="Q206" s="216"/>
      <c r="R206" s="216"/>
      <c r="S206" s="216"/>
      <c r="T206" s="217"/>
      <c r="AT206" s="218" t="s">
        <v>182</v>
      </c>
      <c r="AU206" s="218" t="s">
        <v>88</v>
      </c>
      <c r="AV206" s="13" t="s">
        <v>88</v>
      </c>
      <c r="AW206" s="13" t="s">
        <v>34</v>
      </c>
      <c r="AX206" s="13" t="s">
        <v>86</v>
      </c>
      <c r="AY206" s="218" t="s">
        <v>159</v>
      </c>
    </row>
    <row r="207" spans="1:65" s="2" customFormat="1" ht="33" customHeight="1">
      <c r="A207" s="35"/>
      <c r="B207" s="36"/>
      <c r="C207" s="193" t="s">
        <v>255</v>
      </c>
      <c r="D207" s="193" t="s">
        <v>162</v>
      </c>
      <c r="E207" s="194" t="s">
        <v>1134</v>
      </c>
      <c r="F207" s="195" t="s">
        <v>1135</v>
      </c>
      <c r="G207" s="196" t="s">
        <v>269</v>
      </c>
      <c r="H207" s="197">
        <v>73.81</v>
      </c>
      <c r="I207" s="198"/>
      <c r="J207" s="199">
        <f>ROUND(I207*H207,2)</f>
        <v>0</v>
      </c>
      <c r="K207" s="200"/>
      <c r="L207" s="40"/>
      <c r="M207" s="201" t="s">
        <v>1</v>
      </c>
      <c r="N207" s="202" t="s">
        <v>44</v>
      </c>
      <c r="O207" s="72"/>
      <c r="P207" s="203">
        <f>O207*H207</f>
        <v>0</v>
      </c>
      <c r="Q207" s="203">
        <v>0.1231</v>
      </c>
      <c r="R207" s="203">
        <f>Q207*H207</f>
        <v>9.0860110000000009</v>
      </c>
      <c r="S207" s="203">
        <v>0</v>
      </c>
      <c r="T207" s="204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05" t="s">
        <v>166</v>
      </c>
      <c r="AT207" s="205" t="s">
        <v>162</v>
      </c>
      <c r="AU207" s="205" t="s">
        <v>88</v>
      </c>
      <c r="AY207" s="18" t="s">
        <v>159</v>
      </c>
      <c r="BE207" s="206">
        <f>IF(N207="základní",J207,0)</f>
        <v>0</v>
      </c>
      <c r="BF207" s="206">
        <f>IF(N207="snížená",J207,0)</f>
        <v>0</v>
      </c>
      <c r="BG207" s="206">
        <f>IF(N207="zákl. přenesená",J207,0)</f>
        <v>0</v>
      </c>
      <c r="BH207" s="206">
        <f>IF(N207="sníž. přenesená",J207,0)</f>
        <v>0</v>
      </c>
      <c r="BI207" s="206">
        <f>IF(N207="nulová",J207,0)</f>
        <v>0</v>
      </c>
      <c r="BJ207" s="18" t="s">
        <v>88</v>
      </c>
      <c r="BK207" s="206">
        <f>ROUND(I207*H207,2)</f>
        <v>0</v>
      </c>
      <c r="BL207" s="18" t="s">
        <v>166</v>
      </c>
      <c r="BM207" s="205" t="s">
        <v>1136</v>
      </c>
    </row>
    <row r="208" spans="1:65" s="12" customFormat="1" ht="22.9" customHeight="1">
      <c r="B208" s="177"/>
      <c r="C208" s="178"/>
      <c r="D208" s="179" t="s">
        <v>77</v>
      </c>
      <c r="E208" s="191" t="s">
        <v>168</v>
      </c>
      <c r="F208" s="191" t="s">
        <v>169</v>
      </c>
      <c r="G208" s="178"/>
      <c r="H208" s="178"/>
      <c r="I208" s="181"/>
      <c r="J208" s="192">
        <f>BK208</f>
        <v>0</v>
      </c>
      <c r="K208" s="178"/>
      <c r="L208" s="183"/>
      <c r="M208" s="184"/>
      <c r="N208" s="185"/>
      <c r="O208" s="185"/>
      <c r="P208" s="186">
        <f>SUM(P209:P258)</f>
        <v>0</v>
      </c>
      <c r="Q208" s="185"/>
      <c r="R208" s="186">
        <f>SUM(R209:R258)</f>
        <v>0.12141870000000002</v>
      </c>
      <c r="S208" s="185"/>
      <c r="T208" s="187">
        <f>SUM(T209:T258)</f>
        <v>19.985785</v>
      </c>
      <c r="AR208" s="188" t="s">
        <v>86</v>
      </c>
      <c r="AT208" s="189" t="s">
        <v>77</v>
      </c>
      <c r="AU208" s="189" t="s">
        <v>86</v>
      </c>
      <c r="AY208" s="188" t="s">
        <v>159</v>
      </c>
      <c r="BK208" s="190">
        <f>SUM(BK209:BK258)</f>
        <v>0</v>
      </c>
    </row>
    <row r="209" spans="1:65" s="2" customFormat="1" ht="16.5" customHeight="1">
      <c r="A209" s="35"/>
      <c r="B209" s="36"/>
      <c r="C209" s="193" t="s">
        <v>261</v>
      </c>
      <c r="D209" s="193" t="s">
        <v>162</v>
      </c>
      <c r="E209" s="194" t="s">
        <v>1137</v>
      </c>
      <c r="F209" s="195" t="s">
        <v>1138</v>
      </c>
      <c r="G209" s="196" t="s">
        <v>269</v>
      </c>
      <c r="H209" s="197">
        <v>402.5</v>
      </c>
      <c r="I209" s="198"/>
      <c r="J209" s="199">
        <f>ROUND(I209*H209,2)</f>
        <v>0</v>
      </c>
      <c r="K209" s="200"/>
      <c r="L209" s="40"/>
      <c r="M209" s="201" t="s">
        <v>1</v>
      </c>
      <c r="N209" s="202" t="s">
        <v>44</v>
      </c>
      <c r="O209" s="72"/>
      <c r="P209" s="203">
        <f>O209*H209</f>
        <v>0</v>
      </c>
      <c r="Q209" s="203">
        <v>2.5000000000000001E-4</v>
      </c>
      <c r="R209" s="203">
        <f>Q209*H209</f>
        <v>0.10062500000000001</v>
      </c>
      <c r="S209" s="203">
        <v>0</v>
      </c>
      <c r="T209" s="204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05" t="s">
        <v>238</v>
      </c>
      <c r="AT209" s="205" t="s">
        <v>162</v>
      </c>
      <c r="AU209" s="205" t="s">
        <v>88</v>
      </c>
      <c r="AY209" s="18" t="s">
        <v>159</v>
      </c>
      <c r="BE209" s="206">
        <f>IF(N209="základní",J209,0)</f>
        <v>0</v>
      </c>
      <c r="BF209" s="206">
        <f>IF(N209="snížená",J209,0)</f>
        <v>0</v>
      </c>
      <c r="BG209" s="206">
        <f>IF(N209="zákl. přenesená",J209,0)</f>
        <v>0</v>
      </c>
      <c r="BH209" s="206">
        <f>IF(N209="sníž. přenesená",J209,0)</f>
        <v>0</v>
      </c>
      <c r="BI209" s="206">
        <f>IF(N209="nulová",J209,0)</f>
        <v>0</v>
      </c>
      <c r="BJ209" s="18" t="s">
        <v>88</v>
      </c>
      <c r="BK209" s="206">
        <f>ROUND(I209*H209,2)</f>
        <v>0</v>
      </c>
      <c r="BL209" s="18" t="s">
        <v>238</v>
      </c>
      <c r="BM209" s="205" t="s">
        <v>1139</v>
      </c>
    </row>
    <row r="210" spans="1:65" s="15" customFormat="1" ht="11.25">
      <c r="B210" s="246"/>
      <c r="C210" s="247"/>
      <c r="D210" s="209" t="s">
        <v>182</v>
      </c>
      <c r="E210" s="248" t="s">
        <v>1</v>
      </c>
      <c r="F210" s="249" t="s">
        <v>800</v>
      </c>
      <c r="G210" s="247"/>
      <c r="H210" s="248" t="s">
        <v>1</v>
      </c>
      <c r="I210" s="250"/>
      <c r="J210" s="247"/>
      <c r="K210" s="247"/>
      <c r="L210" s="251"/>
      <c r="M210" s="252"/>
      <c r="N210" s="253"/>
      <c r="O210" s="253"/>
      <c r="P210" s="253"/>
      <c r="Q210" s="253"/>
      <c r="R210" s="253"/>
      <c r="S210" s="253"/>
      <c r="T210" s="254"/>
      <c r="AT210" s="255" t="s">
        <v>182</v>
      </c>
      <c r="AU210" s="255" t="s">
        <v>88</v>
      </c>
      <c r="AV210" s="15" t="s">
        <v>86</v>
      </c>
      <c r="AW210" s="15" t="s">
        <v>34</v>
      </c>
      <c r="AX210" s="15" t="s">
        <v>78</v>
      </c>
      <c r="AY210" s="255" t="s">
        <v>159</v>
      </c>
    </row>
    <row r="211" spans="1:65" s="13" customFormat="1" ht="11.25">
      <c r="B211" s="207"/>
      <c r="C211" s="208"/>
      <c r="D211" s="209" t="s">
        <v>182</v>
      </c>
      <c r="E211" s="210" t="s">
        <v>1</v>
      </c>
      <c r="F211" s="211" t="s">
        <v>1140</v>
      </c>
      <c r="G211" s="208"/>
      <c r="H211" s="212">
        <v>214.32</v>
      </c>
      <c r="I211" s="213"/>
      <c r="J211" s="208"/>
      <c r="K211" s="208"/>
      <c r="L211" s="214"/>
      <c r="M211" s="215"/>
      <c r="N211" s="216"/>
      <c r="O211" s="216"/>
      <c r="P211" s="216"/>
      <c r="Q211" s="216"/>
      <c r="R211" s="216"/>
      <c r="S211" s="216"/>
      <c r="T211" s="217"/>
      <c r="AT211" s="218" t="s">
        <v>182</v>
      </c>
      <c r="AU211" s="218" t="s">
        <v>88</v>
      </c>
      <c r="AV211" s="13" t="s">
        <v>88</v>
      </c>
      <c r="AW211" s="13" t="s">
        <v>34</v>
      </c>
      <c r="AX211" s="13" t="s">
        <v>78</v>
      </c>
      <c r="AY211" s="218" t="s">
        <v>159</v>
      </c>
    </row>
    <row r="212" spans="1:65" s="16" customFormat="1" ht="11.25">
      <c r="B212" s="260"/>
      <c r="C212" s="261"/>
      <c r="D212" s="209" t="s">
        <v>182</v>
      </c>
      <c r="E212" s="262" t="s">
        <v>1</v>
      </c>
      <c r="F212" s="263" t="s">
        <v>596</v>
      </c>
      <c r="G212" s="261"/>
      <c r="H212" s="264">
        <v>214.32</v>
      </c>
      <c r="I212" s="265"/>
      <c r="J212" s="261"/>
      <c r="K212" s="261"/>
      <c r="L212" s="266"/>
      <c r="M212" s="267"/>
      <c r="N212" s="268"/>
      <c r="O212" s="268"/>
      <c r="P212" s="268"/>
      <c r="Q212" s="268"/>
      <c r="R212" s="268"/>
      <c r="S212" s="268"/>
      <c r="T212" s="269"/>
      <c r="AT212" s="270" t="s">
        <v>182</v>
      </c>
      <c r="AU212" s="270" t="s">
        <v>88</v>
      </c>
      <c r="AV212" s="16" t="s">
        <v>160</v>
      </c>
      <c r="AW212" s="16" t="s">
        <v>34</v>
      </c>
      <c r="AX212" s="16" t="s">
        <v>78</v>
      </c>
      <c r="AY212" s="270" t="s">
        <v>159</v>
      </c>
    </row>
    <row r="213" spans="1:65" s="15" customFormat="1" ht="11.25">
      <c r="B213" s="246"/>
      <c r="C213" s="247"/>
      <c r="D213" s="209" t="s">
        <v>182</v>
      </c>
      <c r="E213" s="248" t="s">
        <v>1</v>
      </c>
      <c r="F213" s="249" t="s">
        <v>1141</v>
      </c>
      <c r="G213" s="247"/>
      <c r="H213" s="248" t="s">
        <v>1</v>
      </c>
      <c r="I213" s="250"/>
      <c r="J213" s="247"/>
      <c r="K213" s="247"/>
      <c r="L213" s="251"/>
      <c r="M213" s="252"/>
      <c r="N213" s="253"/>
      <c r="O213" s="253"/>
      <c r="P213" s="253"/>
      <c r="Q213" s="253"/>
      <c r="R213" s="253"/>
      <c r="S213" s="253"/>
      <c r="T213" s="254"/>
      <c r="AT213" s="255" t="s">
        <v>182</v>
      </c>
      <c r="AU213" s="255" t="s">
        <v>88</v>
      </c>
      <c r="AV213" s="15" t="s">
        <v>86</v>
      </c>
      <c r="AW213" s="15" t="s">
        <v>34</v>
      </c>
      <c r="AX213" s="15" t="s">
        <v>78</v>
      </c>
      <c r="AY213" s="255" t="s">
        <v>159</v>
      </c>
    </row>
    <row r="214" spans="1:65" s="13" customFormat="1" ht="11.25">
      <c r="B214" s="207"/>
      <c r="C214" s="208"/>
      <c r="D214" s="209" t="s">
        <v>182</v>
      </c>
      <c r="E214" s="210" t="s">
        <v>1</v>
      </c>
      <c r="F214" s="211" t="s">
        <v>1142</v>
      </c>
      <c r="G214" s="208"/>
      <c r="H214" s="212">
        <v>37.26</v>
      </c>
      <c r="I214" s="213"/>
      <c r="J214" s="208"/>
      <c r="K214" s="208"/>
      <c r="L214" s="214"/>
      <c r="M214" s="215"/>
      <c r="N214" s="216"/>
      <c r="O214" s="216"/>
      <c r="P214" s="216"/>
      <c r="Q214" s="216"/>
      <c r="R214" s="216"/>
      <c r="S214" s="216"/>
      <c r="T214" s="217"/>
      <c r="AT214" s="218" t="s">
        <v>182</v>
      </c>
      <c r="AU214" s="218" t="s">
        <v>88</v>
      </c>
      <c r="AV214" s="13" t="s">
        <v>88</v>
      </c>
      <c r="AW214" s="13" t="s">
        <v>34</v>
      </c>
      <c r="AX214" s="13" t="s">
        <v>78</v>
      </c>
      <c r="AY214" s="218" t="s">
        <v>159</v>
      </c>
    </row>
    <row r="215" spans="1:65" s="13" customFormat="1" ht="11.25">
      <c r="B215" s="207"/>
      <c r="C215" s="208"/>
      <c r="D215" s="209" t="s">
        <v>182</v>
      </c>
      <c r="E215" s="210" t="s">
        <v>1</v>
      </c>
      <c r="F215" s="211" t="s">
        <v>1143</v>
      </c>
      <c r="G215" s="208"/>
      <c r="H215" s="212">
        <v>15.5</v>
      </c>
      <c r="I215" s="213"/>
      <c r="J215" s="208"/>
      <c r="K215" s="208"/>
      <c r="L215" s="214"/>
      <c r="M215" s="215"/>
      <c r="N215" s="216"/>
      <c r="O215" s="216"/>
      <c r="P215" s="216"/>
      <c r="Q215" s="216"/>
      <c r="R215" s="216"/>
      <c r="S215" s="216"/>
      <c r="T215" s="217"/>
      <c r="AT215" s="218" t="s">
        <v>182</v>
      </c>
      <c r="AU215" s="218" t="s">
        <v>88</v>
      </c>
      <c r="AV215" s="13" t="s">
        <v>88</v>
      </c>
      <c r="AW215" s="13" t="s">
        <v>34</v>
      </c>
      <c r="AX215" s="13" t="s">
        <v>78</v>
      </c>
      <c r="AY215" s="218" t="s">
        <v>159</v>
      </c>
    </row>
    <row r="216" spans="1:65" s="13" customFormat="1" ht="11.25">
      <c r="B216" s="207"/>
      <c r="C216" s="208"/>
      <c r="D216" s="209" t="s">
        <v>182</v>
      </c>
      <c r="E216" s="210" t="s">
        <v>1</v>
      </c>
      <c r="F216" s="211" t="s">
        <v>1144</v>
      </c>
      <c r="G216" s="208"/>
      <c r="H216" s="212">
        <v>34.04</v>
      </c>
      <c r="I216" s="213"/>
      <c r="J216" s="208"/>
      <c r="K216" s="208"/>
      <c r="L216" s="214"/>
      <c r="M216" s="215"/>
      <c r="N216" s="216"/>
      <c r="O216" s="216"/>
      <c r="P216" s="216"/>
      <c r="Q216" s="216"/>
      <c r="R216" s="216"/>
      <c r="S216" s="216"/>
      <c r="T216" s="217"/>
      <c r="AT216" s="218" t="s">
        <v>182</v>
      </c>
      <c r="AU216" s="218" t="s">
        <v>88</v>
      </c>
      <c r="AV216" s="13" t="s">
        <v>88</v>
      </c>
      <c r="AW216" s="13" t="s">
        <v>34</v>
      </c>
      <c r="AX216" s="13" t="s">
        <v>78</v>
      </c>
      <c r="AY216" s="218" t="s">
        <v>159</v>
      </c>
    </row>
    <row r="217" spans="1:65" s="13" customFormat="1" ht="11.25">
      <c r="B217" s="207"/>
      <c r="C217" s="208"/>
      <c r="D217" s="209" t="s">
        <v>182</v>
      </c>
      <c r="E217" s="210" t="s">
        <v>1</v>
      </c>
      <c r="F217" s="211" t="s">
        <v>1076</v>
      </c>
      <c r="G217" s="208"/>
      <c r="H217" s="212">
        <v>12</v>
      </c>
      <c r="I217" s="213"/>
      <c r="J217" s="208"/>
      <c r="K217" s="208"/>
      <c r="L217" s="214"/>
      <c r="M217" s="215"/>
      <c r="N217" s="216"/>
      <c r="O217" s="216"/>
      <c r="P217" s="216"/>
      <c r="Q217" s="216"/>
      <c r="R217" s="216"/>
      <c r="S217" s="216"/>
      <c r="T217" s="217"/>
      <c r="AT217" s="218" t="s">
        <v>182</v>
      </c>
      <c r="AU217" s="218" t="s">
        <v>88</v>
      </c>
      <c r="AV217" s="13" t="s">
        <v>88</v>
      </c>
      <c r="AW217" s="13" t="s">
        <v>34</v>
      </c>
      <c r="AX217" s="13" t="s">
        <v>78</v>
      </c>
      <c r="AY217" s="218" t="s">
        <v>159</v>
      </c>
    </row>
    <row r="218" spans="1:65" s="13" customFormat="1" ht="11.25">
      <c r="B218" s="207"/>
      <c r="C218" s="208"/>
      <c r="D218" s="209" t="s">
        <v>182</v>
      </c>
      <c r="E218" s="210" t="s">
        <v>1</v>
      </c>
      <c r="F218" s="211" t="s">
        <v>1145</v>
      </c>
      <c r="G218" s="208"/>
      <c r="H218" s="212">
        <v>35.880000000000003</v>
      </c>
      <c r="I218" s="213"/>
      <c r="J218" s="208"/>
      <c r="K218" s="208"/>
      <c r="L218" s="214"/>
      <c r="M218" s="215"/>
      <c r="N218" s="216"/>
      <c r="O218" s="216"/>
      <c r="P218" s="216"/>
      <c r="Q218" s="216"/>
      <c r="R218" s="216"/>
      <c r="S218" s="216"/>
      <c r="T218" s="217"/>
      <c r="AT218" s="218" t="s">
        <v>182</v>
      </c>
      <c r="AU218" s="218" t="s">
        <v>88</v>
      </c>
      <c r="AV218" s="13" t="s">
        <v>88</v>
      </c>
      <c r="AW218" s="13" t="s">
        <v>34</v>
      </c>
      <c r="AX218" s="13" t="s">
        <v>78</v>
      </c>
      <c r="AY218" s="218" t="s">
        <v>159</v>
      </c>
    </row>
    <row r="219" spans="1:65" s="13" customFormat="1" ht="11.25">
      <c r="B219" s="207"/>
      <c r="C219" s="208"/>
      <c r="D219" s="209" t="s">
        <v>182</v>
      </c>
      <c r="E219" s="210" t="s">
        <v>1</v>
      </c>
      <c r="F219" s="211" t="s">
        <v>1146</v>
      </c>
      <c r="G219" s="208"/>
      <c r="H219" s="212">
        <v>14.72</v>
      </c>
      <c r="I219" s="213"/>
      <c r="J219" s="208"/>
      <c r="K219" s="208"/>
      <c r="L219" s="214"/>
      <c r="M219" s="215"/>
      <c r="N219" s="216"/>
      <c r="O219" s="216"/>
      <c r="P219" s="216"/>
      <c r="Q219" s="216"/>
      <c r="R219" s="216"/>
      <c r="S219" s="216"/>
      <c r="T219" s="217"/>
      <c r="AT219" s="218" t="s">
        <v>182</v>
      </c>
      <c r="AU219" s="218" t="s">
        <v>88</v>
      </c>
      <c r="AV219" s="13" t="s">
        <v>88</v>
      </c>
      <c r="AW219" s="13" t="s">
        <v>34</v>
      </c>
      <c r="AX219" s="13" t="s">
        <v>78</v>
      </c>
      <c r="AY219" s="218" t="s">
        <v>159</v>
      </c>
    </row>
    <row r="220" spans="1:65" s="13" customFormat="1" ht="11.25">
      <c r="B220" s="207"/>
      <c r="C220" s="208"/>
      <c r="D220" s="209" t="s">
        <v>182</v>
      </c>
      <c r="E220" s="210" t="s">
        <v>1</v>
      </c>
      <c r="F220" s="211" t="s">
        <v>1147</v>
      </c>
      <c r="G220" s="208"/>
      <c r="H220" s="212">
        <v>28.98</v>
      </c>
      <c r="I220" s="213"/>
      <c r="J220" s="208"/>
      <c r="K220" s="208"/>
      <c r="L220" s="214"/>
      <c r="M220" s="215"/>
      <c r="N220" s="216"/>
      <c r="O220" s="216"/>
      <c r="P220" s="216"/>
      <c r="Q220" s="216"/>
      <c r="R220" s="216"/>
      <c r="S220" s="216"/>
      <c r="T220" s="217"/>
      <c r="AT220" s="218" t="s">
        <v>182</v>
      </c>
      <c r="AU220" s="218" t="s">
        <v>88</v>
      </c>
      <c r="AV220" s="13" t="s">
        <v>88</v>
      </c>
      <c r="AW220" s="13" t="s">
        <v>34</v>
      </c>
      <c r="AX220" s="13" t="s">
        <v>78</v>
      </c>
      <c r="AY220" s="218" t="s">
        <v>159</v>
      </c>
    </row>
    <row r="221" spans="1:65" s="13" customFormat="1" ht="11.25">
      <c r="B221" s="207"/>
      <c r="C221" s="208"/>
      <c r="D221" s="209" t="s">
        <v>182</v>
      </c>
      <c r="E221" s="210" t="s">
        <v>1</v>
      </c>
      <c r="F221" s="211" t="s">
        <v>1148</v>
      </c>
      <c r="G221" s="208"/>
      <c r="H221" s="212">
        <v>9.8000000000000007</v>
      </c>
      <c r="I221" s="213"/>
      <c r="J221" s="208"/>
      <c r="K221" s="208"/>
      <c r="L221" s="214"/>
      <c r="M221" s="215"/>
      <c r="N221" s="216"/>
      <c r="O221" s="216"/>
      <c r="P221" s="216"/>
      <c r="Q221" s="216"/>
      <c r="R221" s="216"/>
      <c r="S221" s="216"/>
      <c r="T221" s="217"/>
      <c r="AT221" s="218" t="s">
        <v>182</v>
      </c>
      <c r="AU221" s="218" t="s">
        <v>88</v>
      </c>
      <c r="AV221" s="13" t="s">
        <v>88</v>
      </c>
      <c r="AW221" s="13" t="s">
        <v>34</v>
      </c>
      <c r="AX221" s="13" t="s">
        <v>78</v>
      </c>
      <c r="AY221" s="218" t="s">
        <v>159</v>
      </c>
    </row>
    <row r="222" spans="1:65" s="16" customFormat="1" ht="11.25">
      <c r="B222" s="260"/>
      <c r="C222" s="261"/>
      <c r="D222" s="209" t="s">
        <v>182</v>
      </c>
      <c r="E222" s="262" t="s">
        <v>1</v>
      </c>
      <c r="F222" s="263" t="s">
        <v>596</v>
      </c>
      <c r="G222" s="261"/>
      <c r="H222" s="264">
        <v>188.18</v>
      </c>
      <c r="I222" s="265"/>
      <c r="J222" s="261"/>
      <c r="K222" s="261"/>
      <c r="L222" s="266"/>
      <c r="M222" s="267"/>
      <c r="N222" s="268"/>
      <c r="O222" s="268"/>
      <c r="P222" s="268"/>
      <c r="Q222" s="268"/>
      <c r="R222" s="268"/>
      <c r="S222" s="268"/>
      <c r="T222" s="269"/>
      <c r="AT222" s="270" t="s">
        <v>182</v>
      </c>
      <c r="AU222" s="270" t="s">
        <v>88</v>
      </c>
      <c r="AV222" s="16" t="s">
        <v>160</v>
      </c>
      <c r="AW222" s="16" t="s">
        <v>34</v>
      </c>
      <c r="AX222" s="16" t="s">
        <v>78</v>
      </c>
      <c r="AY222" s="270" t="s">
        <v>159</v>
      </c>
    </row>
    <row r="223" spans="1:65" s="14" customFormat="1" ht="11.25">
      <c r="B223" s="219"/>
      <c r="C223" s="220"/>
      <c r="D223" s="209" t="s">
        <v>182</v>
      </c>
      <c r="E223" s="221" t="s">
        <v>1</v>
      </c>
      <c r="F223" s="222" t="s">
        <v>184</v>
      </c>
      <c r="G223" s="220"/>
      <c r="H223" s="223">
        <v>402.50000000000006</v>
      </c>
      <c r="I223" s="224"/>
      <c r="J223" s="220"/>
      <c r="K223" s="220"/>
      <c r="L223" s="225"/>
      <c r="M223" s="226"/>
      <c r="N223" s="227"/>
      <c r="O223" s="227"/>
      <c r="P223" s="227"/>
      <c r="Q223" s="227"/>
      <c r="R223" s="227"/>
      <c r="S223" s="227"/>
      <c r="T223" s="228"/>
      <c r="AT223" s="229" t="s">
        <v>182</v>
      </c>
      <c r="AU223" s="229" t="s">
        <v>88</v>
      </c>
      <c r="AV223" s="14" t="s">
        <v>166</v>
      </c>
      <c r="AW223" s="14" t="s">
        <v>34</v>
      </c>
      <c r="AX223" s="14" t="s">
        <v>86</v>
      </c>
      <c r="AY223" s="229" t="s">
        <v>159</v>
      </c>
    </row>
    <row r="224" spans="1:65" s="2" customFormat="1" ht="24.2" customHeight="1">
      <c r="A224" s="35"/>
      <c r="B224" s="36"/>
      <c r="C224" s="193" t="s">
        <v>266</v>
      </c>
      <c r="D224" s="193" t="s">
        <v>162</v>
      </c>
      <c r="E224" s="194" t="s">
        <v>1149</v>
      </c>
      <c r="F224" s="195" t="s">
        <v>1150</v>
      </c>
      <c r="G224" s="196" t="s">
        <v>269</v>
      </c>
      <c r="H224" s="197">
        <v>29</v>
      </c>
      <c r="I224" s="198"/>
      <c r="J224" s="199">
        <f>ROUND(I224*H224,2)</f>
        <v>0</v>
      </c>
      <c r="K224" s="200"/>
      <c r="L224" s="40"/>
      <c r="M224" s="201" t="s">
        <v>1</v>
      </c>
      <c r="N224" s="202" t="s">
        <v>44</v>
      </c>
      <c r="O224" s="72"/>
      <c r="P224" s="203">
        <f>O224*H224</f>
        <v>0</v>
      </c>
      <c r="Q224" s="203">
        <v>2.5000000000000001E-4</v>
      </c>
      <c r="R224" s="203">
        <f>Q224*H224</f>
        <v>7.2500000000000004E-3</v>
      </c>
      <c r="S224" s="203">
        <v>0</v>
      </c>
      <c r="T224" s="204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05" t="s">
        <v>238</v>
      </c>
      <c r="AT224" s="205" t="s">
        <v>162</v>
      </c>
      <c r="AU224" s="205" t="s">
        <v>88</v>
      </c>
      <c r="AY224" s="18" t="s">
        <v>159</v>
      </c>
      <c r="BE224" s="206">
        <f>IF(N224="základní",J224,0)</f>
        <v>0</v>
      </c>
      <c r="BF224" s="206">
        <f>IF(N224="snížená",J224,0)</f>
        <v>0</v>
      </c>
      <c r="BG224" s="206">
        <f>IF(N224="zákl. přenesená",J224,0)</f>
        <v>0</v>
      </c>
      <c r="BH224" s="206">
        <f>IF(N224="sníž. přenesená",J224,0)</f>
        <v>0</v>
      </c>
      <c r="BI224" s="206">
        <f>IF(N224="nulová",J224,0)</f>
        <v>0</v>
      </c>
      <c r="BJ224" s="18" t="s">
        <v>88</v>
      </c>
      <c r="BK224" s="206">
        <f>ROUND(I224*H224,2)</f>
        <v>0</v>
      </c>
      <c r="BL224" s="18" t="s">
        <v>238</v>
      </c>
      <c r="BM224" s="205" t="s">
        <v>1151</v>
      </c>
    </row>
    <row r="225" spans="1:65" s="13" customFormat="1" ht="11.25">
      <c r="B225" s="207"/>
      <c r="C225" s="208"/>
      <c r="D225" s="209" t="s">
        <v>182</v>
      </c>
      <c r="E225" s="210" t="s">
        <v>1</v>
      </c>
      <c r="F225" s="211" t="s">
        <v>1152</v>
      </c>
      <c r="G225" s="208"/>
      <c r="H225" s="212">
        <v>24</v>
      </c>
      <c r="I225" s="213"/>
      <c r="J225" s="208"/>
      <c r="K225" s="208"/>
      <c r="L225" s="214"/>
      <c r="M225" s="215"/>
      <c r="N225" s="216"/>
      <c r="O225" s="216"/>
      <c r="P225" s="216"/>
      <c r="Q225" s="216"/>
      <c r="R225" s="216"/>
      <c r="S225" s="216"/>
      <c r="T225" s="217"/>
      <c r="AT225" s="218" t="s">
        <v>182</v>
      </c>
      <c r="AU225" s="218" t="s">
        <v>88</v>
      </c>
      <c r="AV225" s="13" t="s">
        <v>88</v>
      </c>
      <c r="AW225" s="13" t="s">
        <v>34</v>
      </c>
      <c r="AX225" s="13" t="s">
        <v>78</v>
      </c>
      <c r="AY225" s="218" t="s">
        <v>159</v>
      </c>
    </row>
    <row r="226" spans="1:65" s="13" customFormat="1" ht="11.25">
      <c r="B226" s="207"/>
      <c r="C226" s="208"/>
      <c r="D226" s="209" t="s">
        <v>182</v>
      </c>
      <c r="E226" s="210" t="s">
        <v>1</v>
      </c>
      <c r="F226" s="211" t="s">
        <v>1153</v>
      </c>
      <c r="G226" s="208"/>
      <c r="H226" s="212">
        <v>5</v>
      </c>
      <c r="I226" s="213"/>
      <c r="J226" s="208"/>
      <c r="K226" s="208"/>
      <c r="L226" s="214"/>
      <c r="M226" s="215"/>
      <c r="N226" s="216"/>
      <c r="O226" s="216"/>
      <c r="P226" s="216"/>
      <c r="Q226" s="216"/>
      <c r="R226" s="216"/>
      <c r="S226" s="216"/>
      <c r="T226" s="217"/>
      <c r="AT226" s="218" t="s">
        <v>182</v>
      </c>
      <c r="AU226" s="218" t="s">
        <v>88</v>
      </c>
      <c r="AV226" s="13" t="s">
        <v>88</v>
      </c>
      <c r="AW226" s="13" t="s">
        <v>34</v>
      </c>
      <c r="AX226" s="13" t="s">
        <v>78</v>
      </c>
      <c r="AY226" s="218" t="s">
        <v>159</v>
      </c>
    </row>
    <row r="227" spans="1:65" s="14" customFormat="1" ht="11.25">
      <c r="B227" s="219"/>
      <c r="C227" s="220"/>
      <c r="D227" s="209" t="s">
        <v>182</v>
      </c>
      <c r="E227" s="221" t="s">
        <v>1</v>
      </c>
      <c r="F227" s="222" t="s">
        <v>184</v>
      </c>
      <c r="G227" s="220"/>
      <c r="H227" s="223">
        <v>29</v>
      </c>
      <c r="I227" s="224"/>
      <c r="J227" s="220"/>
      <c r="K227" s="220"/>
      <c r="L227" s="225"/>
      <c r="M227" s="226"/>
      <c r="N227" s="227"/>
      <c r="O227" s="227"/>
      <c r="P227" s="227"/>
      <c r="Q227" s="227"/>
      <c r="R227" s="227"/>
      <c r="S227" s="227"/>
      <c r="T227" s="228"/>
      <c r="AT227" s="229" t="s">
        <v>182</v>
      </c>
      <c r="AU227" s="229" t="s">
        <v>88</v>
      </c>
      <c r="AV227" s="14" t="s">
        <v>166</v>
      </c>
      <c r="AW227" s="14" t="s">
        <v>34</v>
      </c>
      <c r="AX227" s="14" t="s">
        <v>86</v>
      </c>
      <c r="AY227" s="229" t="s">
        <v>159</v>
      </c>
    </row>
    <row r="228" spans="1:65" s="2" customFormat="1" ht="37.9" customHeight="1">
      <c r="A228" s="35"/>
      <c r="B228" s="36"/>
      <c r="C228" s="193" t="s">
        <v>254</v>
      </c>
      <c r="D228" s="193" t="s">
        <v>162</v>
      </c>
      <c r="E228" s="194" t="s">
        <v>1154</v>
      </c>
      <c r="F228" s="195" t="s">
        <v>1155</v>
      </c>
      <c r="G228" s="196" t="s">
        <v>269</v>
      </c>
      <c r="H228" s="197">
        <v>73.81</v>
      </c>
      <c r="I228" s="198"/>
      <c r="J228" s="199">
        <f>ROUND(I228*H228,2)</f>
        <v>0</v>
      </c>
      <c r="K228" s="200"/>
      <c r="L228" s="40"/>
      <c r="M228" s="201" t="s">
        <v>1</v>
      </c>
      <c r="N228" s="202" t="s">
        <v>44</v>
      </c>
      <c r="O228" s="72"/>
      <c r="P228" s="203">
        <f>O228*H228</f>
        <v>0</v>
      </c>
      <c r="Q228" s="203">
        <v>1.2999999999999999E-4</v>
      </c>
      <c r="R228" s="203">
        <f>Q228*H228</f>
        <v>9.5952999999999993E-3</v>
      </c>
      <c r="S228" s="203">
        <v>0</v>
      </c>
      <c r="T228" s="204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05" t="s">
        <v>166</v>
      </c>
      <c r="AT228" s="205" t="s">
        <v>162</v>
      </c>
      <c r="AU228" s="205" t="s">
        <v>88</v>
      </c>
      <c r="AY228" s="18" t="s">
        <v>159</v>
      </c>
      <c r="BE228" s="206">
        <f>IF(N228="základní",J228,0)</f>
        <v>0</v>
      </c>
      <c r="BF228" s="206">
        <f>IF(N228="snížená",J228,0)</f>
        <v>0</v>
      </c>
      <c r="BG228" s="206">
        <f>IF(N228="zákl. přenesená",J228,0)</f>
        <v>0</v>
      </c>
      <c r="BH228" s="206">
        <f>IF(N228="sníž. přenesená",J228,0)</f>
        <v>0</v>
      </c>
      <c r="BI228" s="206">
        <f>IF(N228="nulová",J228,0)</f>
        <v>0</v>
      </c>
      <c r="BJ228" s="18" t="s">
        <v>88</v>
      </c>
      <c r="BK228" s="206">
        <f>ROUND(I228*H228,2)</f>
        <v>0</v>
      </c>
      <c r="BL228" s="18" t="s">
        <v>166</v>
      </c>
      <c r="BM228" s="205" t="s">
        <v>1156</v>
      </c>
    </row>
    <row r="229" spans="1:65" s="2" customFormat="1" ht="37.9" customHeight="1">
      <c r="A229" s="35"/>
      <c r="B229" s="36"/>
      <c r="C229" s="193" t="s">
        <v>7</v>
      </c>
      <c r="D229" s="193" t="s">
        <v>162</v>
      </c>
      <c r="E229" s="194" t="s">
        <v>1157</v>
      </c>
      <c r="F229" s="195" t="s">
        <v>1158</v>
      </c>
      <c r="G229" s="196" t="s">
        <v>269</v>
      </c>
      <c r="H229" s="197">
        <v>73.709999999999994</v>
      </c>
      <c r="I229" s="198"/>
      <c r="J229" s="199">
        <f>ROUND(I229*H229,2)</f>
        <v>0</v>
      </c>
      <c r="K229" s="200"/>
      <c r="L229" s="40"/>
      <c r="M229" s="201" t="s">
        <v>1</v>
      </c>
      <c r="N229" s="202" t="s">
        <v>44</v>
      </c>
      <c r="O229" s="72"/>
      <c r="P229" s="203">
        <f>O229*H229</f>
        <v>0</v>
      </c>
      <c r="Q229" s="203">
        <v>4.0000000000000003E-5</v>
      </c>
      <c r="R229" s="203">
        <f>Q229*H229</f>
        <v>2.9483999999999999E-3</v>
      </c>
      <c r="S229" s="203">
        <v>0</v>
      </c>
      <c r="T229" s="204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05" t="s">
        <v>166</v>
      </c>
      <c r="AT229" s="205" t="s">
        <v>162</v>
      </c>
      <c r="AU229" s="205" t="s">
        <v>88</v>
      </c>
      <c r="AY229" s="18" t="s">
        <v>159</v>
      </c>
      <c r="BE229" s="206">
        <f>IF(N229="základní",J229,0)</f>
        <v>0</v>
      </c>
      <c r="BF229" s="206">
        <f>IF(N229="snížená",J229,0)</f>
        <v>0</v>
      </c>
      <c r="BG229" s="206">
        <f>IF(N229="zákl. přenesená",J229,0)</f>
        <v>0</v>
      </c>
      <c r="BH229" s="206">
        <f>IF(N229="sníž. přenesená",J229,0)</f>
        <v>0</v>
      </c>
      <c r="BI229" s="206">
        <f>IF(N229="nulová",J229,0)</f>
        <v>0</v>
      </c>
      <c r="BJ229" s="18" t="s">
        <v>88</v>
      </c>
      <c r="BK229" s="206">
        <f>ROUND(I229*H229,2)</f>
        <v>0</v>
      </c>
      <c r="BL229" s="18" t="s">
        <v>166</v>
      </c>
      <c r="BM229" s="205" t="s">
        <v>1159</v>
      </c>
    </row>
    <row r="230" spans="1:65" s="2" customFormat="1" ht="44.25" customHeight="1">
      <c r="A230" s="35"/>
      <c r="B230" s="36"/>
      <c r="C230" s="193" t="s">
        <v>287</v>
      </c>
      <c r="D230" s="193" t="s">
        <v>162</v>
      </c>
      <c r="E230" s="194" t="s">
        <v>1160</v>
      </c>
      <c r="F230" s="195" t="s">
        <v>1161</v>
      </c>
      <c r="G230" s="196" t="s">
        <v>269</v>
      </c>
      <c r="H230" s="197">
        <v>25</v>
      </c>
      <c r="I230" s="198"/>
      <c r="J230" s="199">
        <f>ROUND(I230*H230,2)</f>
        <v>0</v>
      </c>
      <c r="K230" s="200"/>
      <c r="L230" s="40"/>
      <c r="M230" s="201" t="s">
        <v>1</v>
      </c>
      <c r="N230" s="202" t="s">
        <v>44</v>
      </c>
      <c r="O230" s="72"/>
      <c r="P230" s="203">
        <f>O230*H230</f>
        <v>0</v>
      </c>
      <c r="Q230" s="203">
        <v>4.0000000000000003E-5</v>
      </c>
      <c r="R230" s="203">
        <f>Q230*H230</f>
        <v>1E-3</v>
      </c>
      <c r="S230" s="203">
        <v>0</v>
      </c>
      <c r="T230" s="204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05" t="s">
        <v>166</v>
      </c>
      <c r="AT230" s="205" t="s">
        <v>162</v>
      </c>
      <c r="AU230" s="205" t="s">
        <v>88</v>
      </c>
      <c r="AY230" s="18" t="s">
        <v>159</v>
      </c>
      <c r="BE230" s="206">
        <f>IF(N230="základní",J230,0)</f>
        <v>0</v>
      </c>
      <c r="BF230" s="206">
        <f>IF(N230="snížená",J230,0)</f>
        <v>0</v>
      </c>
      <c r="BG230" s="206">
        <f>IF(N230="zákl. přenesená",J230,0)</f>
        <v>0</v>
      </c>
      <c r="BH230" s="206">
        <f>IF(N230="sníž. přenesená",J230,0)</f>
        <v>0</v>
      </c>
      <c r="BI230" s="206">
        <f>IF(N230="nulová",J230,0)</f>
        <v>0</v>
      </c>
      <c r="BJ230" s="18" t="s">
        <v>88</v>
      </c>
      <c r="BK230" s="206">
        <f>ROUND(I230*H230,2)</f>
        <v>0</v>
      </c>
      <c r="BL230" s="18" t="s">
        <v>166</v>
      </c>
      <c r="BM230" s="205" t="s">
        <v>1162</v>
      </c>
    </row>
    <row r="231" spans="1:65" s="2" customFormat="1" ht="44.25" customHeight="1">
      <c r="A231" s="35"/>
      <c r="B231" s="36"/>
      <c r="C231" s="193" t="s">
        <v>292</v>
      </c>
      <c r="D231" s="193" t="s">
        <v>162</v>
      </c>
      <c r="E231" s="194" t="s">
        <v>1163</v>
      </c>
      <c r="F231" s="195" t="s">
        <v>1164</v>
      </c>
      <c r="G231" s="196" t="s">
        <v>269</v>
      </c>
      <c r="H231" s="197">
        <v>19.2</v>
      </c>
      <c r="I231" s="198"/>
      <c r="J231" s="199">
        <f>ROUND(I231*H231,2)</f>
        <v>0</v>
      </c>
      <c r="K231" s="200"/>
      <c r="L231" s="40"/>
      <c r="M231" s="201" t="s">
        <v>1</v>
      </c>
      <c r="N231" s="202" t="s">
        <v>44</v>
      </c>
      <c r="O231" s="72"/>
      <c r="P231" s="203">
        <f>O231*H231</f>
        <v>0</v>
      </c>
      <c r="Q231" s="203">
        <v>0</v>
      </c>
      <c r="R231" s="203">
        <f>Q231*H231</f>
        <v>0</v>
      </c>
      <c r="S231" s="203">
        <v>0.26100000000000001</v>
      </c>
      <c r="T231" s="204">
        <f>S231*H231</f>
        <v>5.0111999999999997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05" t="s">
        <v>166</v>
      </c>
      <c r="AT231" s="205" t="s">
        <v>162</v>
      </c>
      <c r="AU231" s="205" t="s">
        <v>88</v>
      </c>
      <c r="AY231" s="18" t="s">
        <v>159</v>
      </c>
      <c r="BE231" s="206">
        <f>IF(N231="základní",J231,0)</f>
        <v>0</v>
      </c>
      <c r="BF231" s="206">
        <f>IF(N231="snížená",J231,0)</f>
        <v>0</v>
      </c>
      <c r="BG231" s="206">
        <f>IF(N231="zákl. přenesená",J231,0)</f>
        <v>0</v>
      </c>
      <c r="BH231" s="206">
        <f>IF(N231="sníž. přenesená",J231,0)</f>
        <v>0</v>
      </c>
      <c r="BI231" s="206">
        <f>IF(N231="nulová",J231,0)</f>
        <v>0</v>
      </c>
      <c r="BJ231" s="18" t="s">
        <v>88</v>
      </c>
      <c r="BK231" s="206">
        <f>ROUND(I231*H231,2)</f>
        <v>0</v>
      </c>
      <c r="BL231" s="18" t="s">
        <v>166</v>
      </c>
      <c r="BM231" s="205" t="s">
        <v>1165</v>
      </c>
    </row>
    <row r="232" spans="1:65" s="13" customFormat="1" ht="11.25">
      <c r="B232" s="207"/>
      <c r="C232" s="208"/>
      <c r="D232" s="209" t="s">
        <v>182</v>
      </c>
      <c r="E232" s="210" t="s">
        <v>1</v>
      </c>
      <c r="F232" s="211" t="s">
        <v>1166</v>
      </c>
      <c r="G232" s="208"/>
      <c r="H232" s="212">
        <v>6.24</v>
      </c>
      <c r="I232" s="213"/>
      <c r="J232" s="208"/>
      <c r="K232" s="208"/>
      <c r="L232" s="214"/>
      <c r="M232" s="215"/>
      <c r="N232" s="216"/>
      <c r="O232" s="216"/>
      <c r="P232" s="216"/>
      <c r="Q232" s="216"/>
      <c r="R232" s="216"/>
      <c r="S232" s="216"/>
      <c r="T232" s="217"/>
      <c r="AT232" s="218" t="s">
        <v>182</v>
      </c>
      <c r="AU232" s="218" t="s">
        <v>88</v>
      </c>
      <c r="AV232" s="13" t="s">
        <v>88</v>
      </c>
      <c r="AW232" s="13" t="s">
        <v>34</v>
      </c>
      <c r="AX232" s="13" t="s">
        <v>78</v>
      </c>
      <c r="AY232" s="218" t="s">
        <v>159</v>
      </c>
    </row>
    <row r="233" spans="1:65" s="13" customFormat="1" ht="11.25">
      <c r="B233" s="207"/>
      <c r="C233" s="208"/>
      <c r="D233" s="209" t="s">
        <v>182</v>
      </c>
      <c r="E233" s="210" t="s">
        <v>1</v>
      </c>
      <c r="F233" s="211" t="s">
        <v>1167</v>
      </c>
      <c r="G233" s="208"/>
      <c r="H233" s="212">
        <v>5.04</v>
      </c>
      <c r="I233" s="213"/>
      <c r="J233" s="208"/>
      <c r="K233" s="208"/>
      <c r="L233" s="214"/>
      <c r="M233" s="215"/>
      <c r="N233" s="216"/>
      <c r="O233" s="216"/>
      <c r="P233" s="216"/>
      <c r="Q233" s="216"/>
      <c r="R233" s="216"/>
      <c r="S233" s="216"/>
      <c r="T233" s="217"/>
      <c r="AT233" s="218" t="s">
        <v>182</v>
      </c>
      <c r="AU233" s="218" t="s">
        <v>88</v>
      </c>
      <c r="AV233" s="13" t="s">
        <v>88</v>
      </c>
      <c r="AW233" s="13" t="s">
        <v>34</v>
      </c>
      <c r="AX233" s="13" t="s">
        <v>78</v>
      </c>
      <c r="AY233" s="218" t="s">
        <v>159</v>
      </c>
    </row>
    <row r="234" spans="1:65" s="13" customFormat="1" ht="11.25">
      <c r="B234" s="207"/>
      <c r="C234" s="208"/>
      <c r="D234" s="209" t="s">
        <v>182</v>
      </c>
      <c r="E234" s="210" t="s">
        <v>1</v>
      </c>
      <c r="F234" s="211" t="s">
        <v>1168</v>
      </c>
      <c r="G234" s="208"/>
      <c r="H234" s="212">
        <v>3.12</v>
      </c>
      <c r="I234" s="213"/>
      <c r="J234" s="208"/>
      <c r="K234" s="208"/>
      <c r="L234" s="214"/>
      <c r="M234" s="215"/>
      <c r="N234" s="216"/>
      <c r="O234" s="216"/>
      <c r="P234" s="216"/>
      <c r="Q234" s="216"/>
      <c r="R234" s="216"/>
      <c r="S234" s="216"/>
      <c r="T234" s="217"/>
      <c r="AT234" s="218" t="s">
        <v>182</v>
      </c>
      <c r="AU234" s="218" t="s">
        <v>88</v>
      </c>
      <c r="AV234" s="13" t="s">
        <v>88</v>
      </c>
      <c r="AW234" s="13" t="s">
        <v>34</v>
      </c>
      <c r="AX234" s="13" t="s">
        <v>78</v>
      </c>
      <c r="AY234" s="218" t="s">
        <v>159</v>
      </c>
    </row>
    <row r="235" spans="1:65" s="13" customFormat="1" ht="11.25">
      <c r="B235" s="207"/>
      <c r="C235" s="208"/>
      <c r="D235" s="209" t="s">
        <v>182</v>
      </c>
      <c r="E235" s="210" t="s">
        <v>1</v>
      </c>
      <c r="F235" s="211" t="s">
        <v>1169</v>
      </c>
      <c r="G235" s="208"/>
      <c r="H235" s="212">
        <v>4.8</v>
      </c>
      <c r="I235" s="213"/>
      <c r="J235" s="208"/>
      <c r="K235" s="208"/>
      <c r="L235" s="214"/>
      <c r="M235" s="215"/>
      <c r="N235" s="216"/>
      <c r="O235" s="216"/>
      <c r="P235" s="216"/>
      <c r="Q235" s="216"/>
      <c r="R235" s="216"/>
      <c r="S235" s="216"/>
      <c r="T235" s="217"/>
      <c r="AT235" s="218" t="s">
        <v>182</v>
      </c>
      <c r="AU235" s="218" t="s">
        <v>88</v>
      </c>
      <c r="AV235" s="13" t="s">
        <v>88</v>
      </c>
      <c r="AW235" s="13" t="s">
        <v>34</v>
      </c>
      <c r="AX235" s="13" t="s">
        <v>78</v>
      </c>
      <c r="AY235" s="218" t="s">
        <v>159</v>
      </c>
    </row>
    <row r="236" spans="1:65" s="14" customFormat="1" ht="11.25">
      <c r="B236" s="219"/>
      <c r="C236" s="220"/>
      <c r="D236" s="209" t="s">
        <v>182</v>
      </c>
      <c r="E236" s="221" t="s">
        <v>1</v>
      </c>
      <c r="F236" s="222" t="s">
        <v>184</v>
      </c>
      <c r="G236" s="220"/>
      <c r="H236" s="223">
        <v>19.200000000000003</v>
      </c>
      <c r="I236" s="224"/>
      <c r="J236" s="220"/>
      <c r="K236" s="220"/>
      <c r="L236" s="225"/>
      <c r="M236" s="226"/>
      <c r="N236" s="227"/>
      <c r="O236" s="227"/>
      <c r="P236" s="227"/>
      <c r="Q236" s="227"/>
      <c r="R236" s="227"/>
      <c r="S236" s="227"/>
      <c r="T236" s="228"/>
      <c r="AT236" s="229" t="s">
        <v>182</v>
      </c>
      <c r="AU236" s="229" t="s">
        <v>88</v>
      </c>
      <c r="AV236" s="14" t="s">
        <v>166</v>
      </c>
      <c r="AW236" s="14" t="s">
        <v>34</v>
      </c>
      <c r="AX236" s="14" t="s">
        <v>86</v>
      </c>
      <c r="AY236" s="229" t="s">
        <v>159</v>
      </c>
    </row>
    <row r="237" spans="1:65" s="2" customFormat="1" ht="44.25" customHeight="1">
      <c r="A237" s="35"/>
      <c r="B237" s="36"/>
      <c r="C237" s="193" t="s">
        <v>296</v>
      </c>
      <c r="D237" s="193" t="s">
        <v>162</v>
      </c>
      <c r="E237" s="194" t="s">
        <v>1170</v>
      </c>
      <c r="F237" s="195" t="s">
        <v>1171</v>
      </c>
      <c r="G237" s="196" t="s">
        <v>180</v>
      </c>
      <c r="H237" s="197">
        <v>1.2150000000000001</v>
      </c>
      <c r="I237" s="198"/>
      <c r="J237" s="199">
        <f>ROUND(I237*H237,2)</f>
        <v>0</v>
      </c>
      <c r="K237" s="200"/>
      <c r="L237" s="40"/>
      <c r="M237" s="201" t="s">
        <v>1</v>
      </c>
      <c r="N237" s="202" t="s">
        <v>44</v>
      </c>
      <c r="O237" s="72"/>
      <c r="P237" s="203">
        <f>O237*H237</f>
        <v>0</v>
      </c>
      <c r="Q237" s="203">
        <v>0</v>
      </c>
      <c r="R237" s="203">
        <f>Q237*H237</f>
        <v>0</v>
      </c>
      <c r="S237" s="203">
        <v>1.671</v>
      </c>
      <c r="T237" s="204">
        <f>S237*H237</f>
        <v>2.030265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05" t="s">
        <v>166</v>
      </c>
      <c r="AT237" s="205" t="s">
        <v>162</v>
      </c>
      <c r="AU237" s="205" t="s">
        <v>88</v>
      </c>
      <c r="AY237" s="18" t="s">
        <v>159</v>
      </c>
      <c r="BE237" s="206">
        <f>IF(N237="základní",J237,0)</f>
        <v>0</v>
      </c>
      <c r="BF237" s="206">
        <f>IF(N237="snížená",J237,0)</f>
        <v>0</v>
      </c>
      <c r="BG237" s="206">
        <f>IF(N237="zákl. přenesená",J237,0)</f>
        <v>0</v>
      </c>
      <c r="BH237" s="206">
        <f>IF(N237="sníž. přenesená",J237,0)</f>
        <v>0</v>
      </c>
      <c r="BI237" s="206">
        <f>IF(N237="nulová",J237,0)</f>
        <v>0</v>
      </c>
      <c r="BJ237" s="18" t="s">
        <v>88</v>
      </c>
      <c r="BK237" s="206">
        <f>ROUND(I237*H237,2)</f>
        <v>0</v>
      </c>
      <c r="BL237" s="18" t="s">
        <v>166</v>
      </c>
      <c r="BM237" s="205" t="s">
        <v>1172</v>
      </c>
    </row>
    <row r="238" spans="1:65" s="13" customFormat="1" ht="11.25">
      <c r="B238" s="207"/>
      <c r="C238" s="208"/>
      <c r="D238" s="209" t="s">
        <v>182</v>
      </c>
      <c r="E238" s="210" t="s">
        <v>1</v>
      </c>
      <c r="F238" s="211" t="s">
        <v>1173</v>
      </c>
      <c r="G238" s="208"/>
      <c r="H238" s="212">
        <v>1.2150000000000001</v>
      </c>
      <c r="I238" s="213"/>
      <c r="J238" s="208"/>
      <c r="K238" s="208"/>
      <c r="L238" s="214"/>
      <c r="M238" s="215"/>
      <c r="N238" s="216"/>
      <c r="O238" s="216"/>
      <c r="P238" s="216"/>
      <c r="Q238" s="216"/>
      <c r="R238" s="216"/>
      <c r="S238" s="216"/>
      <c r="T238" s="217"/>
      <c r="AT238" s="218" t="s">
        <v>182</v>
      </c>
      <c r="AU238" s="218" t="s">
        <v>88</v>
      </c>
      <c r="AV238" s="13" t="s">
        <v>88</v>
      </c>
      <c r="AW238" s="13" t="s">
        <v>34</v>
      </c>
      <c r="AX238" s="13" t="s">
        <v>86</v>
      </c>
      <c r="AY238" s="218" t="s">
        <v>159</v>
      </c>
    </row>
    <row r="239" spans="1:65" s="2" customFormat="1" ht="24.2" customHeight="1">
      <c r="A239" s="35"/>
      <c r="B239" s="36"/>
      <c r="C239" s="193" t="s">
        <v>300</v>
      </c>
      <c r="D239" s="193" t="s">
        <v>162</v>
      </c>
      <c r="E239" s="194" t="s">
        <v>1174</v>
      </c>
      <c r="F239" s="195" t="s">
        <v>1175</v>
      </c>
      <c r="G239" s="196" t="s">
        <v>180</v>
      </c>
      <c r="H239" s="197">
        <v>0.68</v>
      </c>
      <c r="I239" s="198"/>
      <c r="J239" s="199">
        <f>ROUND(I239*H239,2)</f>
        <v>0</v>
      </c>
      <c r="K239" s="200"/>
      <c r="L239" s="40"/>
      <c r="M239" s="201" t="s">
        <v>1</v>
      </c>
      <c r="N239" s="202" t="s">
        <v>44</v>
      </c>
      <c r="O239" s="72"/>
      <c r="P239" s="203">
        <f>O239*H239</f>
        <v>0</v>
      </c>
      <c r="Q239" s="203">
        <v>0</v>
      </c>
      <c r="R239" s="203">
        <f>Q239*H239</f>
        <v>0</v>
      </c>
      <c r="S239" s="203">
        <v>2.2000000000000002</v>
      </c>
      <c r="T239" s="204">
        <f>S239*H239</f>
        <v>1.4960000000000002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05" t="s">
        <v>166</v>
      </c>
      <c r="AT239" s="205" t="s">
        <v>162</v>
      </c>
      <c r="AU239" s="205" t="s">
        <v>88</v>
      </c>
      <c r="AY239" s="18" t="s">
        <v>159</v>
      </c>
      <c r="BE239" s="206">
        <f>IF(N239="základní",J239,0)</f>
        <v>0</v>
      </c>
      <c r="BF239" s="206">
        <f>IF(N239="snížená",J239,0)</f>
        <v>0</v>
      </c>
      <c r="BG239" s="206">
        <f>IF(N239="zákl. přenesená",J239,0)</f>
        <v>0</v>
      </c>
      <c r="BH239" s="206">
        <f>IF(N239="sníž. přenesená",J239,0)</f>
        <v>0</v>
      </c>
      <c r="BI239" s="206">
        <f>IF(N239="nulová",J239,0)</f>
        <v>0</v>
      </c>
      <c r="BJ239" s="18" t="s">
        <v>88</v>
      </c>
      <c r="BK239" s="206">
        <f>ROUND(I239*H239,2)</f>
        <v>0</v>
      </c>
      <c r="BL239" s="18" t="s">
        <v>166</v>
      </c>
      <c r="BM239" s="205" t="s">
        <v>1176</v>
      </c>
    </row>
    <row r="240" spans="1:65" s="13" customFormat="1" ht="11.25">
      <c r="B240" s="207"/>
      <c r="C240" s="208"/>
      <c r="D240" s="209" t="s">
        <v>182</v>
      </c>
      <c r="E240" s="210" t="s">
        <v>1</v>
      </c>
      <c r="F240" s="211" t="s">
        <v>1177</v>
      </c>
      <c r="G240" s="208"/>
      <c r="H240" s="212">
        <v>0.68</v>
      </c>
      <c r="I240" s="213"/>
      <c r="J240" s="208"/>
      <c r="K240" s="208"/>
      <c r="L240" s="214"/>
      <c r="M240" s="215"/>
      <c r="N240" s="216"/>
      <c r="O240" s="216"/>
      <c r="P240" s="216"/>
      <c r="Q240" s="216"/>
      <c r="R240" s="216"/>
      <c r="S240" s="216"/>
      <c r="T240" s="217"/>
      <c r="AT240" s="218" t="s">
        <v>182</v>
      </c>
      <c r="AU240" s="218" t="s">
        <v>88</v>
      </c>
      <c r="AV240" s="13" t="s">
        <v>88</v>
      </c>
      <c r="AW240" s="13" t="s">
        <v>34</v>
      </c>
      <c r="AX240" s="13" t="s">
        <v>86</v>
      </c>
      <c r="AY240" s="218" t="s">
        <v>159</v>
      </c>
    </row>
    <row r="241" spans="1:65" s="2" customFormat="1" ht="37.9" customHeight="1">
      <c r="A241" s="35"/>
      <c r="B241" s="36"/>
      <c r="C241" s="193" t="s">
        <v>309</v>
      </c>
      <c r="D241" s="193" t="s">
        <v>162</v>
      </c>
      <c r="E241" s="194" t="s">
        <v>1178</v>
      </c>
      <c r="F241" s="195" t="s">
        <v>1179</v>
      </c>
      <c r="G241" s="196" t="s">
        <v>269</v>
      </c>
      <c r="H241" s="197">
        <v>4.8</v>
      </c>
      <c r="I241" s="198"/>
      <c r="J241" s="199">
        <f>ROUND(I241*H241,2)</f>
        <v>0</v>
      </c>
      <c r="K241" s="200"/>
      <c r="L241" s="40"/>
      <c r="M241" s="201" t="s">
        <v>1</v>
      </c>
      <c r="N241" s="202" t="s">
        <v>44</v>
      </c>
      <c r="O241" s="72"/>
      <c r="P241" s="203">
        <f>O241*H241</f>
        <v>0</v>
      </c>
      <c r="Q241" s="203">
        <v>0</v>
      </c>
      <c r="R241" s="203">
        <f>Q241*H241</f>
        <v>0</v>
      </c>
      <c r="S241" s="203">
        <v>8.7999999999999995E-2</v>
      </c>
      <c r="T241" s="204">
        <f>S241*H241</f>
        <v>0.42239999999999994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05" t="s">
        <v>166</v>
      </c>
      <c r="AT241" s="205" t="s">
        <v>162</v>
      </c>
      <c r="AU241" s="205" t="s">
        <v>88</v>
      </c>
      <c r="AY241" s="18" t="s">
        <v>159</v>
      </c>
      <c r="BE241" s="206">
        <f>IF(N241="základní",J241,0)</f>
        <v>0</v>
      </c>
      <c r="BF241" s="206">
        <f>IF(N241="snížená",J241,0)</f>
        <v>0</v>
      </c>
      <c r="BG241" s="206">
        <f>IF(N241="zákl. přenesená",J241,0)</f>
        <v>0</v>
      </c>
      <c r="BH241" s="206">
        <f>IF(N241="sníž. přenesená",J241,0)</f>
        <v>0</v>
      </c>
      <c r="BI241" s="206">
        <f>IF(N241="nulová",J241,0)</f>
        <v>0</v>
      </c>
      <c r="BJ241" s="18" t="s">
        <v>88</v>
      </c>
      <c r="BK241" s="206">
        <f>ROUND(I241*H241,2)</f>
        <v>0</v>
      </c>
      <c r="BL241" s="18" t="s">
        <v>166</v>
      </c>
      <c r="BM241" s="205" t="s">
        <v>1180</v>
      </c>
    </row>
    <row r="242" spans="1:65" s="13" customFormat="1" ht="11.25">
      <c r="B242" s="207"/>
      <c r="C242" s="208"/>
      <c r="D242" s="209" t="s">
        <v>182</v>
      </c>
      <c r="E242" s="210" t="s">
        <v>1</v>
      </c>
      <c r="F242" s="211" t="s">
        <v>1181</v>
      </c>
      <c r="G242" s="208"/>
      <c r="H242" s="212">
        <v>4.8</v>
      </c>
      <c r="I242" s="213"/>
      <c r="J242" s="208"/>
      <c r="K242" s="208"/>
      <c r="L242" s="214"/>
      <c r="M242" s="215"/>
      <c r="N242" s="216"/>
      <c r="O242" s="216"/>
      <c r="P242" s="216"/>
      <c r="Q242" s="216"/>
      <c r="R242" s="216"/>
      <c r="S242" s="216"/>
      <c r="T242" s="217"/>
      <c r="AT242" s="218" t="s">
        <v>182</v>
      </c>
      <c r="AU242" s="218" t="s">
        <v>88</v>
      </c>
      <c r="AV242" s="13" t="s">
        <v>88</v>
      </c>
      <c r="AW242" s="13" t="s">
        <v>34</v>
      </c>
      <c r="AX242" s="13" t="s">
        <v>86</v>
      </c>
      <c r="AY242" s="218" t="s">
        <v>159</v>
      </c>
    </row>
    <row r="243" spans="1:65" s="2" customFormat="1" ht="37.9" customHeight="1">
      <c r="A243" s="35"/>
      <c r="B243" s="36"/>
      <c r="C243" s="193" t="s">
        <v>313</v>
      </c>
      <c r="D243" s="193" t="s">
        <v>162</v>
      </c>
      <c r="E243" s="194" t="s">
        <v>1182</v>
      </c>
      <c r="F243" s="195" t="s">
        <v>1183</v>
      </c>
      <c r="G243" s="196" t="s">
        <v>269</v>
      </c>
      <c r="H243" s="197">
        <v>7.2</v>
      </c>
      <c r="I243" s="198"/>
      <c r="J243" s="199">
        <f>ROUND(I243*H243,2)</f>
        <v>0</v>
      </c>
      <c r="K243" s="200"/>
      <c r="L243" s="40"/>
      <c r="M243" s="201" t="s">
        <v>1</v>
      </c>
      <c r="N243" s="202" t="s">
        <v>44</v>
      </c>
      <c r="O243" s="72"/>
      <c r="P243" s="203">
        <f>O243*H243</f>
        <v>0</v>
      </c>
      <c r="Q243" s="203">
        <v>0</v>
      </c>
      <c r="R243" s="203">
        <f>Q243*H243</f>
        <v>0</v>
      </c>
      <c r="S243" s="203">
        <v>7.5999999999999998E-2</v>
      </c>
      <c r="T243" s="204">
        <f>S243*H243</f>
        <v>0.54720000000000002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05" t="s">
        <v>166</v>
      </c>
      <c r="AT243" s="205" t="s">
        <v>162</v>
      </c>
      <c r="AU243" s="205" t="s">
        <v>88</v>
      </c>
      <c r="AY243" s="18" t="s">
        <v>159</v>
      </c>
      <c r="BE243" s="206">
        <f>IF(N243="základní",J243,0)</f>
        <v>0</v>
      </c>
      <c r="BF243" s="206">
        <f>IF(N243="snížená",J243,0)</f>
        <v>0</v>
      </c>
      <c r="BG243" s="206">
        <f>IF(N243="zákl. přenesená",J243,0)</f>
        <v>0</v>
      </c>
      <c r="BH243" s="206">
        <f>IF(N243="sníž. přenesená",J243,0)</f>
        <v>0</v>
      </c>
      <c r="BI243" s="206">
        <f>IF(N243="nulová",J243,0)</f>
        <v>0</v>
      </c>
      <c r="BJ243" s="18" t="s">
        <v>88</v>
      </c>
      <c r="BK243" s="206">
        <f>ROUND(I243*H243,2)</f>
        <v>0</v>
      </c>
      <c r="BL243" s="18" t="s">
        <v>166</v>
      </c>
      <c r="BM243" s="205" t="s">
        <v>1184</v>
      </c>
    </row>
    <row r="244" spans="1:65" s="13" customFormat="1" ht="11.25">
      <c r="B244" s="207"/>
      <c r="C244" s="208"/>
      <c r="D244" s="209" t="s">
        <v>182</v>
      </c>
      <c r="E244" s="210" t="s">
        <v>1</v>
      </c>
      <c r="F244" s="211" t="s">
        <v>1181</v>
      </c>
      <c r="G244" s="208"/>
      <c r="H244" s="212">
        <v>4.8</v>
      </c>
      <c r="I244" s="213"/>
      <c r="J244" s="208"/>
      <c r="K244" s="208"/>
      <c r="L244" s="214"/>
      <c r="M244" s="215"/>
      <c r="N244" s="216"/>
      <c r="O244" s="216"/>
      <c r="P244" s="216"/>
      <c r="Q244" s="216"/>
      <c r="R244" s="216"/>
      <c r="S244" s="216"/>
      <c r="T244" s="217"/>
      <c r="AT244" s="218" t="s">
        <v>182</v>
      </c>
      <c r="AU244" s="218" t="s">
        <v>88</v>
      </c>
      <c r="AV244" s="13" t="s">
        <v>88</v>
      </c>
      <c r="AW244" s="13" t="s">
        <v>34</v>
      </c>
      <c r="AX244" s="13" t="s">
        <v>78</v>
      </c>
      <c r="AY244" s="218" t="s">
        <v>159</v>
      </c>
    </row>
    <row r="245" spans="1:65" s="13" customFormat="1" ht="11.25">
      <c r="B245" s="207"/>
      <c r="C245" s="208"/>
      <c r="D245" s="209" t="s">
        <v>182</v>
      </c>
      <c r="E245" s="210" t="s">
        <v>1</v>
      </c>
      <c r="F245" s="211" t="s">
        <v>1185</v>
      </c>
      <c r="G245" s="208"/>
      <c r="H245" s="212">
        <v>2.4</v>
      </c>
      <c r="I245" s="213"/>
      <c r="J245" s="208"/>
      <c r="K245" s="208"/>
      <c r="L245" s="214"/>
      <c r="M245" s="215"/>
      <c r="N245" s="216"/>
      <c r="O245" s="216"/>
      <c r="P245" s="216"/>
      <c r="Q245" s="216"/>
      <c r="R245" s="216"/>
      <c r="S245" s="216"/>
      <c r="T245" s="217"/>
      <c r="AT245" s="218" t="s">
        <v>182</v>
      </c>
      <c r="AU245" s="218" t="s">
        <v>88</v>
      </c>
      <c r="AV245" s="13" t="s">
        <v>88</v>
      </c>
      <c r="AW245" s="13" t="s">
        <v>34</v>
      </c>
      <c r="AX245" s="13" t="s">
        <v>78</v>
      </c>
      <c r="AY245" s="218" t="s">
        <v>159</v>
      </c>
    </row>
    <row r="246" spans="1:65" s="14" customFormat="1" ht="11.25">
      <c r="B246" s="219"/>
      <c r="C246" s="220"/>
      <c r="D246" s="209" t="s">
        <v>182</v>
      </c>
      <c r="E246" s="221" t="s">
        <v>1</v>
      </c>
      <c r="F246" s="222" t="s">
        <v>184</v>
      </c>
      <c r="G246" s="220"/>
      <c r="H246" s="223">
        <v>7.1999999999999993</v>
      </c>
      <c r="I246" s="224"/>
      <c r="J246" s="220"/>
      <c r="K246" s="220"/>
      <c r="L246" s="225"/>
      <c r="M246" s="226"/>
      <c r="N246" s="227"/>
      <c r="O246" s="227"/>
      <c r="P246" s="227"/>
      <c r="Q246" s="227"/>
      <c r="R246" s="227"/>
      <c r="S246" s="227"/>
      <c r="T246" s="228"/>
      <c r="AT246" s="229" t="s">
        <v>182</v>
      </c>
      <c r="AU246" s="229" t="s">
        <v>88</v>
      </c>
      <c r="AV246" s="14" t="s">
        <v>166</v>
      </c>
      <c r="AW246" s="14" t="s">
        <v>34</v>
      </c>
      <c r="AX246" s="14" t="s">
        <v>86</v>
      </c>
      <c r="AY246" s="229" t="s">
        <v>159</v>
      </c>
    </row>
    <row r="247" spans="1:65" s="2" customFormat="1" ht="37.9" customHeight="1">
      <c r="A247" s="35"/>
      <c r="B247" s="36"/>
      <c r="C247" s="193" t="s">
        <v>317</v>
      </c>
      <c r="D247" s="193" t="s">
        <v>162</v>
      </c>
      <c r="E247" s="194" t="s">
        <v>1186</v>
      </c>
      <c r="F247" s="195" t="s">
        <v>1187</v>
      </c>
      <c r="G247" s="196" t="s">
        <v>165</v>
      </c>
      <c r="H247" s="197">
        <v>10</v>
      </c>
      <c r="I247" s="198"/>
      <c r="J247" s="199">
        <f>ROUND(I247*H247,2)</f>
        <v>0</v>
      </c>
      <c r="K247" s="200"/>
      <c r="L247" s="40"/>
      <c r="M247" s="201" t="s">
        <v>1</v>
      </c>
      <c r="N247" s="202" t="s">
        <v>44</v>
      </c>
      <c r="O247" s="72"/>
      <c r="P247" s="203">
        <f>O247*H247</f>
        <v>0</v>
      </c>
      <c r="Q247" s="203">
        <v>0</v>
      </c>
      <c r="R247" s="203">
        <f>Q247*H247</f>
        <v>0</v>
      </c>
      <c r="S247" s="203">
        <v>6.2E-2</v>
      </c>
      <c r="T247" s="204">
        <f>S247*H247</f>
        <v>0.62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05" t="s">
        <v>166</v>
      </c>
      <c r="AT247" s="205" t="s">
        <v>162</v>
      </c>
      <c r="AU247" s="205" t="s">
        <v>88</v>
      </c>
      <c r="AY247" s="18" t="s">
        <v>159</v>
      </c>
      <c r="BE247" s="206">
        <f>IF(N247="základní",J247,0)</f>
        <v>0</v>
      </c>
      <c r="BF247" s="206">
        <f>IF(N247="snížená",J247,0)</f>
        <v>0</v>
      </c>
      <c r="BG247" s="206">
        <f>IF(N247="zákl. přenesená",J247,0)</f>
        <v>0</v>
      </c>
      <c r="BH247" s="206">
        <f>IF(N247="sníž. přenesená",J247,0)</f>
        <v>0</v>
      </c>
      <c r="BI247" s="206">
        <f>IF(N247="nulová",J247,0)</f>
        <v>0</v>
      </c>
      <c r="BJ247" s="18" t="s">
        <v>88</v>
      </c>
      <c r="BK247" s="206">
        <f>ROUND(I247*H247,2)</f>
        <v>0</v>
      </c>
      <c r="BL247" s="18" t="s">
        <v>166</v>
      </c>
      <c r="BM247" s="205" t="s">
        <v>1188</v>
      </c>
    </row>
    <row r="248" spans="1:65" s="13" customFormat="1" ht="11.25">
      <c r="B248" s="207"/>
      <c r="C248" s="208"/>
      <c r="D248" s="209" t="s">
        <v>182</v>
      </c>
      <c r="E248" s="210" t="s">
        <v>1</v>
      </c>
      <c r="F248" s="211" t="s">
        <v>1189</v>
      </c>
      <c r="G248" s="208"/>
      <c r="H248" s="212">
        <v>10</v>
      </c>
      <c r="I248" s="213"/>
      <c r="J248" s="208"/>
      <c r="K248" s="208"/>
      <c r="L248" s="214"/>
      <c r="M248" s="215"/>
      <c r="N248" s="216"/>
      <c r="O248" s="216"/>
      <c r="P248" s="216"/>
      <c r="Q248" s="216"/>
      <c r="R248" s="216"/>
      <c r="S248" s="216"/>
      <c r="T248" s="217"/>
      <c r="AT248" s="218" t="s">
        <v>182</v>
      </c>
      <c r="AU248" s="218" t="s">
        <v>88</v>
      </c>
      <c r="AV248" s="13" t="s">
        <v>88</v>
      </c>
      <c r="AW248" s="13" t="s">
        <v>34</v>
      </c>
      <c r="AX248" s="13" t="s">
        <v>86</v>
      </c>
      <c r="AY248" s="218" t="s">
        <v>159</v>
      </c>
    </row>
    <row r="249" spans="1:65" s="2" customFormat="1" ht="37.9" customHeight="1">
      <c r="A249" s="35"/>
      <c r="B249" s="36"/>
      <c r="C249" s="193" t="s">
        <v>321</v>
      </c>
      <c r="D249" s="193" t="s">
        <v>162</v>
      </c>
      <c r="E249" s="194" t="s">
        <v>1190</v>
      </c>
      <c r="F249" s="195" t="s">
        <v>1191</v>
      </c>
      <c r="G249" s="196" t="s">
        <v>269</v>
      </c>
      <c r="H249" s="197">
        <v>214.32</v>
      </c>
      <c r="I249" s="198"/>
      <c r="J249" s="199">
        <f>ROUND(I249*H249,2)</f>
        <v>0</v>
      </c>
      <c r="K249" s="200"/>
      <c r="L249" s="40"/>
      <c r="M249" s="201" t="s">
        <v>1</v>
      </c>
      <c r="N249" s="202" t="s">
        <v>44</v>
      </c>
      <c r="O249" s="72"/>
      <c r="P249" s="203">
        <f>O249*H249</f>
        <v>0</v>
      </c>
      <c r="Q249" s="203">
        <v>0</v>
      </c>
      <c r="R249" s="203">
        <f>Q249*H249</f>
        <v>0</v>
      </c>
      <c r="S249" s="203">
        <v>4.5999999999999999E-2</v>
      </c>
      <c r="T249" s="204">
        <f>S249*H249</f>
        <v>9.8587199999999999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05" t="s">
        <v>166</v>
      </c>
      <c r="AT249" s="205" t="s">
        <v>162</v>
      </c>
      <c r="AU249" s="205" t="s">
        <v>88</v>
      </c>
      <c r="AY249" s="18" t="s">
        <v>159</v>
      </c>
      <c r="BE249" s="206">
        <f>IF(N249="základní",J249,0)</f>
        <v>0</v>
      </c>
      <c r="BF249" s="206">
        <f>IF(N249="snížená",J249,0)</f>
        <v>0</v>
      </c>
      <c r="BG249" s="206">
        <f>IF(N249="zákl. přenesená",J249,0)</f>
        <v>0</v>
      </c>
      <c r="BH249" s="206">
        <f>IF(N249="sníž. přenesená",J249,0)</f>
        <v>0</v>
      </c>
      <c r="BI249" s="206">
        <f>IF(N249="nulová",J249,0)</f>
        <v>0</v>
      </c>
      <c r="BJ249" s="18" t="s">
        <v>88</v>
      </c>
      <c r="BK249" s="206">
        <f>ROUND(I249*H249,2)</f>
        <v>0</v>
      </c>
      <c r="BL249" s="18" t="s">
        <v>166</v>
      </c>
      <c r="BM249" s="205" t="s">
        <v>1192</v>
      </c>
    </row>
    <row r="250" spans="1:65" s="15" customFormat="1" ht="11.25">
      <c r="B250" s="246"/>
      <c r="C250" s="247"/>
      <c r="D250" s="209" t="s">
        <v>182</v>
      </c>
      <c r="E250" s="248" t="s">
        <v>1</v>
      </c>
      <c r="F250" s="249" t="s">
        <v>1094</v>
      </c>
      <c r="G250" s="247"/>
      <c r="H250" s="248" t="s">
        <v>1</v>
      </c>
      <c r="I250" s="250"/>
      <c r="J250" s="247"/>
      <c r="K250" s="247"/>
      <c r="L250" s="251"/>
      <c r="M250" s="252"/>
      <c r="N250" s="253"/>
      <c r="O250" s="253"/>
      <c r="P250" s="253"/>
      <c r="Q250" s="253"/>
      <c r="R250" s="253"/>
      <c r="S250" s="253"/>
      <c r="T250" s="254"/>
      <c r="AT250" s="255" t="s">
        <v>182</v>
      </c>
      <c r="AU250" s="255" t="s">
        <v>88</v>
      </c>
      <c r="AV250" s="15" t="s">
        <v>86</v>
      </c>
      <c r="AW250" s="15" t="s">
        <v>34</v>
      </c>
      <c r="AX250" s="15" t="s">
        <v>78</v>
      </c>
      <c r="AY250" s="255" t="s">
        <v>159</v>
      </c>
    </row>
    <row r="251" spans="1:65" s="13" customFormat="1" ht="11.25">
      <c r="B251" s="207"/>
      <c r="C251" s="208"/>
      <c r="D251" s="209" t="s">
        <v>182</v>
      </c>
      <c r="E251" s="210" t="s">
        <v>1</v>
      </c>
      <c r="F251" s="211" t="s">
        <v>1095</v>
      </c>
      <c r="G251" s="208"/>
      <c r="H251" s="212">
        <v>49.2</v>
      </c>
      <c r="I251" s="213"/>
      <c r="J251" s="208"/>
      <c r="K251" s="208"/>
      <c r="L251" s="214"/>
      <c r="M251" s="215"/>
      <c r="N251" s="216"/>
      <c r="O251" s="216"/>
      <c r="P251" s="216"/>
      <c r="Q251" s="216"/>
      <c r="R251" s="216"/>
      <c r="S251" s="216"/>
      <c r="T251" s="217"/>
      <c r="AT251" s="218" t="s">
        <v>182</v>
      </c>
      <c r="AU251" s="218" t="s">
        <v>88</v>
      </c>
      <c r="AV251" s="13" t="s">
        <v>88</v>
      </c>
      <c r="AW251" s="13" t="s">
        <v>34</v>
      </c>
      <c r="AX251" s="13" t="s">
        <v>78</v>
      </c>
      <c r="AY251" s="218" t="s">
        <v>159</v>
      </c>
    </row>
    <row r="252" spans="1:65" s="15" customFormat="1" ht="11.25">
      <c r="B252" s="246"/>
      <c r="C252" s="247"/>
      <c r="D252" s="209" t="s">
        <v>182</v>
      </c>
      <c r="E252" s="248" t="s">
        <v>1</v>
      </c>
      <c r="F252" s="249" t="s">
        <v>1096</v>
      </c>
      <c r="G252" s="247"/>
      <c r="H252" s="248" t="s">
        <v>1</v>
      </c>
      <c r="I252" s="250"/>
      <c r="J252" s="247"/>
      <c r="K252" s="247"/>
      <c r="L252" s="251"/>
      <c r="M252" s="252"/>
      <c r="N252" s="253"/>
      <c r="O252" s="253"/>
      <c r="P252" s="253"/>
      <c r="Q252" s="253"/>
      <c r="R252" s="253"/>
      <c r="S252" s="253"/>
      <c r="T252" s="254"/>
      <c r="AT252" s="255" t="s">
        <v>182</v>
      </c>
      <c r="AU252" s="255" t="s">
        <v>88</v>
      </c>
      <c r="AV252" s="15" t="s">
        <v>86</v>
      </c>
      <c r="AW252" s="15" t="s">
        <v>34</v>
      </c>
      <c r="AX252" s="15" t="s">
        <v>78</v>
      </c>
      <c r="AY252" s="255" t="s">
        <v>159</v>
      </c>
    </row>
    <row r="253" spans="1:65" s="13" customFormat="1" ht="11.25">
      <c r="B253" s="207"/>
      <c r="C253" s="208"/>
      <c r="D253" s="209" t="s">
        <v>182</v>
      </c>
      <c r="E253" s="210" t="s">
        <v>1</v>
      </c>
      <c r="F253" s="211" t="s">
        <v>1097</v>
      </c>
      <c r="G253" s="208"/>
      <c r="H253" s="212">
        <v>63</v>
      </c>
      <c r="I253" s="213"/>
      <c r="J253" s="208"/>
      <c r="K253" s="208"/>
      <c r="L253" s="214"/>
      <c r="M253" s="215"/>
      <c r="N253" s="216"/>
      <c r="O253" s="216"/>
      <c r="P253" s="216"/>
      <c r="Q253" s="216"/>
      <c r="R253" s="216"/>
      <c r="S253" s="216"/>
      <c r="T253" s="217"/>
      <c r="AT253" s="218" t="s">
        <v>182</v>
      </c>
      <c r="AU253" s="218" t="s">
        <v>88</v>
      </c>
      <c r="AV253" s="13" t="s">
        <v>88</v>
      </c>
      <c r="AW253" s="13" t="s">
        <v>34</v>
      </c>
      <c r="AX253" s="13" t="s">
        <v>78</v>
      </c>
      <c r="AY253" s="218" t="s">
        <v>159</v>
      </c>
    </row>
    <row r="254" spans="1:65" s="15" customFormat="1" ht="11.25">
      <c r="B254" s="246"/>
      <c r="C254" s="247"/>
      <c r="D254" s="209" t="s">
        <v>182</v>
      </c>
      <c r="E254" s="248" t="s">
        <v>1</v>
      </c>
      <c r="F254" s="249" t="s">
        <v>1098</v>
      </c>
      <c r="G254" s="247"/>
      <c r="H254" s="248" t="s">
        <v>1</v>
      </c>
      <c r="I254" s="250"/>
      <c r="J254" s="247"/>
      <c r="K254" s="247"/>
      <c r="L254" s="251"/>
      <c r="M254" s="252"/>
      <c r="N254" s="253"/>
      <c r="O254" s="253"/>
      <c r="P254" s="253"/>
      <c r="Q254" s="253"/>
      <c r="R254" s="253"/>
      <c r="S254" s="253"/>
      <c r="T254" s="254"/>
      <c r="AT254" s="255" t="s">
        <v>182</v>
      </c>
      <c r="AU254" s="255" t="s">
        <v>88</v>
      </c>
      <c r="AV254" s="15" t="s">
        <v>86</v>
      </c>
      <c r="AW254" s="15" t="s">
        <v>34</v>
      </c>
      <c r="AX254" s="15" t="s">
        <v>78</v>
      </c>
      <c r="AY254" s="255" t="s">
        <v>159</v>
      </c>
    </row>
    <row r="255" spans="1:65" s="13" customFormat="1" ht="11.25">
      <c r="B255" s="207"/>
      <c r="C255" s="208"/>
      <c r="D255" s="209" t="s">
        <v>182</v>
      </c>
      <c r="E255" s="210" t="s">
        <v>1</v>
      </c>
      <c r="F255" s="211" t="s">
        <v>1099</v>
      </c>
      <c r="G255" s="208"/>
      <c r="H255" s="212">
        <v>46.2</v>
      </c>
      <c r="I255" s="213"/>
      <c r="J255" s="208"/>
      <c r="K255" s="208"/>
      <c r="L255" s="214"/>
      <c r="M255" s="215"/>
      <c r="N255" s="216"/>
      <c r="O255" s="216"/>
      <c r="P255" s="216"/>
      <c r="Q255" s="216"/>
      <c r="R255" s="216"/>
      <c r="S255" s="216"/>
      <c r="T255" s="217"/>
      <c r="AT255" s="218" t="s">
        <v>182</v>
      </c>
      <c r="AU255" s="218" t="s">
        <v>88</v>
      </c>
      <c r="AV255" s="13" t="s">
        <v>88</v>
      </c>
      <c r="AW255" s="13" t="s">
        <v>34</v>
      </c>
      <c r="AX255" s="13" t="s">
        <v>78</v>
      </c>
      <c r="AY255" s="218" t="s">
        <v>159</v>
      </c>
    </row>
    <row r="256" spans="1:65" s="15" customFormat="1" ht="11.25">
      <c r="B256" s="246"/>
      <c r="C256" s="247"/>
      <c r="D256" s="209" t="s">
        <v>182</v>
      </c>
      <c r="E256" s="248" t="s">
        <v>1</v>
      </c>
      <c r="F256" s="249" t="s">
        <v>1193</v>
      </c>
      <c r="G256" s="247"/>
      <c r="H256" s="248" t="s">
        <v>1</v>
      </c>
      <c r="I256" s="250"/>
      <c r="J256" s="247"/>
      <c r="K256" s="247"/>
      <c r="L256" s="251"/>
      <c r="M256" s="252"/>
      <c r="N256" s="253"/>
      <c r="O256" s="253"/>
      <c r="P256" s="253"/>
      <c r="Q256" s="253"/>
      <c r="R256" s="253"/>
      <c r="S256" s="253"/>
      <c r="T256" s="254"/>
      <c r="AT256" s="255" t="s">
        <v>182</v>
      </c>
      <c r="AU256" s="255" t="s">
        <v>88</v>
      </c>
      <c r="AV256" s="15" t="s">
        <v>86</v>
      </c>
      <c r="AW256" s="15" t="s">
        <v>34</v>
      </c>
      <c r="AX256" s="15" t="s">
        <v>78</v>
      </c>
      <c r="AY256" s="255" t="s">
        <v>159</v>
      </c>
    </row>
    <row r="257" spans="1:65" s="13" customFormat="1" ht="22.5">
      <c r="B257" s="207"/>
      <c r="C257" s="208"/>
      <c r="D257" s="209" t="s">
        <v>182</v>
      </c>
      <c r="E257" s="210" t="s">
        <v>1</v>
      </c>
      <c r="F257" s="211" t="s">
        <v>1194</v>
      </c>
      <c r="G257" s="208"/>
      <c r="H257" s="212">
        <v>55.92</v>
      </c>
      <c r="I257" s="213"/>
      <c r="J257" s="208"/>
      <c r="K257" s="208"/>
      <c r="L257" s="214"/>
      <c r="M257" s="215"/>
      <c r="N257" s="216"/>
      <c r="O257" s="216"/>
      <c r="P257" s="216"/>
      <c r="Q257" s="216"/>
      <c r="R257" s="216"/>
      <c r="S257" s="216"/>
      <c r="T257" s="217"/>
      <c r="AT257" s="218" t="s">
        <v>182</v>
      </c>
      <c r="AU257" s="218" t="s">
        <v>88</v>
      </c>
      <c r="AV257" s="13" t="s">
        <v>88</v>
      </c>
      <c r="AW257" s="13" t="s">
        <v>34</v>
      </c>
      <c r="AX257" s="13" t="s">
        <v>78</v>
      </c>
      <c r="AY257" s="218" t="s">
        <v>159</v>
      </c>
    </row>
    <row r="258" spans="1:65" s="14" customFormat="1" ht="11.25">
      <c r="B258" s="219"/>
      <c r="C258" s="220"/>
      <c r="D258" s="209" t="s">
        <v>182</v>
      </c>
      <c r="E258" s="221" t="s">
        <v>1</v>
      </c>
      <c r="F258" s="222" t="s">
        <v>184</v>
      </c>
      <c r="G258" s="220"/>
      <c r="H258" s="223">
        <v>214.32</v>
      </c>
      <c r="I258" s="224"/>
      <c r="J258" s="220"/>
      <c r="K258" s="220"/>
      <c r="L258" s="225"/>
      <c r="M258" s="226"/>
      <c r="N258" s="227"/>
      <c r="O258" s="227"/>
      <c r="P258" s="227"/>
      <c r="Q258" s="227"/>
      <c r="R258" s="227"/>
      <c r="S258" s="227"/>
      <c r="T258" s="228"/>
      <c r="AT258" s="229" t="s">
        <v>182</v>
      </c>
      <c r="AU258" s="229" t="s">
        <v>88</v>
      </c>
      <c r="AV258" s="14" t="s">
        <v>166</v>
      </c>
      <c r="AW258" s="14" t="s">
        <v>34</v>
      </c>
      <c r="AX258" s="14" t="s">
        <v>86</v>
      </c>
      <c r="AY258" s="229" t="s">
        <v>159</v>
      </c>
    </row>
    <row r="259" spans="1:65" s="12" customFormat="1" ht="22.9" customHeight="1">
      <c r="B259" s="177"/>
      <c r="C259" s="178"/>
      <c r="D259" s="179" t="s">
        <v>77</v>
      </c>
      <c r="E259" s="191" t="s">
        <v>185</v>
      </c>
      <c r="F259" s="191" t="s">
        <v>186</v>
      </c>
      <c r="G259" s="178"/>
      <c r="H259" s="178"/>
      <c r="I259" s="181"/>
      <c r="J259" s="192">
        <f>BK259</f>
        <v>0</v>
      </c>
      <c r="K259" s="178"/>
      <c r="L259" s="183"/>
      <c r="M259" s="184"/>
      <c r="N259" s="185"/>
      <c r="O259" s="185"/>
      <c r="P259" s="186">
        <f>SUM(P260:P273)</f>
        <v>0</v>
      </c>
      <c r="Q259" s="185"/>
      <c r="R259" s="186">
        <f>SUM(R260:R273)</f>
        <v>0</v>
      </c>
      <c r="S259" s="185"/>
      <c r="T259" s="187">
        <f>SUM(T260:T273)</f>
        <v>7.5</v>
      </c>
      <c r="AR259" s="188" t="s">
        <v>86</v>
      </c>
      <c r="AT259" s="189" t="s">
        <v>77</v>
      </c>
      <c r="AU259" s="189" t="s">
        <v>86</v>
      </c>
      <c r="AY259" s="188" t="s">
        <v>159</v>
      </c>
      <c r="BK259" s="190">
        <f>SUM(BK260:BK273)</f>
        <v>0</v>
      </c>
    </row>
    <row r="260" spans="1:65" s="2" customFormat="1" ht="55.5" customHeight="1">
      <c r="A260" s="35"/>
      <c r="B260" s="36"/>
      <c r="C260" s="193" t="s">
        <v>327</v>
      </c>
      <c r="D260" s="193" t="s">
        <v>162</v>
      </c>
      <c r="E260" s="194" t="s">
        <v>727</v>
      </c>
      <c r="F260" s="195" t="s">
        <v>728</v>
      </c>
      <c r="G260" s="196" t="s">
        <v>176</v>
      </c>
      <c r="H260" s="197">
        <v>0.65</v>
      </c>
      <c r="I260" s="198"/>
      <c r="J260" s="199">
        <f>ROUND(I260*H260,2)</f>
        <v>0</v>
      </c>
      <c r="K260" s="200"/>
      <c r="L260" s="40"/>
      <c r="M260" s="201" t="s">
        <v>1</v>
      </c>
      <c r="N260" s="202" t="s">
        <v>44</v>
      </c>
      <c r="O260" s="72"/>
      <c r="P260" s="203">
        <f>O260*H260</f>
        <v>0</v>
      </c>
      <c r="Q260" s="203">
        <v>0</v>
      </c>
      <c r="R260" s="203">
        <f>Q260*H260</f>
        <v>0</v>
      </c>
      <c r="S260" s="203">
        <v>0</v>
      </c>
      <c r="T260" s="204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05" t="s">
        <v>166</v>
      </c>
      <c r="AT260" s="205" t="s">
        <v>162</v>
      </c>
      <c r="AU260" s="205" t="s">
        <v>88</v>
      </c>
      <c r="AY260" s="18" t="s">
        <v>159</v>
      </c>
      <c r="BE260" s="206">
        <f>IF(N260="základní",J260,0)</f>
        <v>0</v>
      </c>
      <c r="BF260" s="206">
        <f>IF(N260="snížená",J260,0)</f>
        <v>0</v>
      </c>
      <c r="BG260" s="206">
        <f>IF(N260="zákl. přenesená",J260,0)</f>
        <v>0</v>
      </c>
      <c r="BH260" s="206">
        <f>IF(N260="sníž. přenesená",J260,0)</f>
        <v>0</v>
      </c>
      <c r="BI260" s="206">
        <f>IF(N260="nulová",J260,0)</f>
        <v>0</v>
      </c>
      <c r="BJ260" s="18" t="s">
        <v>88</v>
      </c>
      <c r="BK260" s="206">
        <f>ROUND(I260*H260,2)</f>
        <v>0</v>
      </c>
      <c r="BL260" s="18" t="s">
        <v>166</v>
      </c>
      <c r="BM260" s="205" t="s">
        <v>1195</v>
      </c>
    </row>
    <row r="261" spans="1:65" s="2" customFormat="1" ht="29.25">
      <c r="A261" s="35"/>
      <c r="B261" s="36"/>
      <c r="C261" s="37"/>
      <c r="D261" s="209" t="s">
        <v>204</v>
      </c>
      <c r="E261" s="37"/>
      <c r="F261" s="230" t="s">
        <v>730</v>
      </c>
      <c r="G261" s="37"/>
      <c r="H261" s="37"/>
      <c r="I261" s="231"/>
      <c r="J261" s="37"/>
      <c r="K261" s="37"/>
      <c r="L261" s="40"/>
      <c r="M261" s="232"/>
      <c r="N261" s="233"/>
      <c r="O261" s="72"/>
      <c r="P261" s="72"/>
      <c r="Q261" s="72"/>
      <c r="R261" s="72"/>
      <c r="S261" s="72"/>
      <c r="T261" s="73"/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T261" s="18" t="s">
        <v>204</v>
      </c>
      <c r="AU261" s="18" t="s">
        <v>88</v>
      </c>
    </row>
    <row r="262" spans="1:65" s="2" customFormat="1" ht="16.5" customHeight="1">
      <c r="A262" s="35"/>
      <c r="B262" s="36"/>
      <c r="C262" s="193" t="s">
        <v>334</v>
      </c>
      <c r="D262" s="193" t="s">
        <v>162</v>
      </c>
      <c r="E262" s="194" t="s">
        <v>1196</v>
      </c>
      <c r="F262" s="195" t="s">
        <v>1197</v>
      </c>
      <c r="G262" s="196" t="s">
        <v>180</v>
      </c>
      <c r="H262" s="197">
        <v>5</v>
      </c>
      <c r="I262" s="198"/>
      <c r="J262" s="199">
        <f>ROUND(I262*H262,2)</f>
        <v>0</v>
      </c>
      <c r="K262" s="200"/>
      <c r="L262" s="40"/>
      <c r="M262" s="201" t="s">
        <v>1</v>
      </c>
      <c r="N262" s="202" t="s">
        <v>44</v>
      </c>
      <c r="O262" s="72"/>
      <c r="P262" s="203">
        <f>O262*H262</f>
        <v>0</v>
      </c>
      <c r="Q262" s="203">
        <v>0</v>
      </c>
      <c r="R262" s="203">
        <f>Q262*H262</f>
        <v>0</v>
      </c>
      <c r="S262" s="203">
        <v>1.5</v>
      </c>
      <c r="T262" s="204">
        <f>S262*H262</f>
        <v>7.5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05" t="s">
        <v>166</v>
      </c>
      <c r="AT262" s="205" t="s">
        <v>162</v>
      </c>
      <c r="AU262" s="205" t="s">
        <v>88</v>
      </c>
      <c r="AY262" s="18" t="s">
        <v>159</v>
      </c>
      <c r="BE262" s="206">
        <f>IF(N262="základní",J262,0)</f>
        <v>0</v>
      </c>
      <c r="BF262" s="206">
        <f>IF(N262="snížená",J262,0)</f>
        <v>0</v>
      </c>
      <c r="BG262" s="206">
        <f>IF(N262="zákl. přenesená",J262,0)</f>
        <v>0</v>
      </c>
      <c r="BH262" s="206">
        <f>IF(N262="sníž. přenesená",J262,0)</f>
        <v>0</v>
      </c>
      <c r="BI262" s="206">
        <f>IF(N262="nulová",J262,0)</f>
        <v>0</v>
      </c>
      <c r="BJ262" s="18" t="s">
        <v>88</v>
      </c>
      <c r="BK262" s="206">
        <f>ROUND(I262*H262,2)</f>
        <v>0</v>
      </c>
      <c r="BL262" s="18" t="s">
        <v>166</v>
      </c>
      <c r="BM262" s="205" t="s">
        <v>1198</v>
      </c>
    </row>
    <row r="263" spans="1:65" s="13" customFormat="1" ht="11.25">
      <c r="B263" s="207"/>
      <c r="C263" s="208"/>
      <c r="D263" s="209" t="s">
        <v>182</v>
      </c>
      <c r="E263" s="210" t="s">
        <v>1</v>
      </c>
      <c r="F263" s="211" t="s">
        <v>1199</v>
      </c>
      <c r="G263" s="208"/>
      <c r="H263" s="212">
        <v>5</v>
      </c>
      <c r="I263" s="213"/>
      <c r="J263" s="208"/>
      <c r="K263" s="208"/>
      <c r="L263" s="214"/>
      <c r="M263" s="215"/>
      <c r="N263" s="216"/>
      <c r="O263" s="216"/>
      <c r="P263" s="216"/>
      <c r="Q263" s="216"/>
      <c r="R263" s="216"/>
      <c r="S263" s="216"/>
      <c r="T263" s="217"/>
      <c r="AT263" s="218" t="s">
        <v>182</v>
      </c>
      <c r="AU263" s="218" t="s">
        <v>88</v>
      </c>
      <c r="AV263" s="13" t="s">
        <v>88</v>
      </c>
      <c r="AW263" s="13" t="s">
        <v>34</v>
      </c>
      <c r="AX263" s="13" t="s">
        <v>78</v>
      </c>
      <c r="AY263" s="218" t="s">
        <v>159</v>
      </c>
    </row>
    <row r="264" spans="1:65" s="14" customFormat="1" ht="11.25">
      <c r="B264" s="219"/>
      <c r="C264" s="220"/>
      <c r="D264" s="209" t="s">
        <v>182</v>
      </c>
      <c r="E264" s="221" t="s">
        <v>1</v>
      </c>
      <c r="F264" s="222" t="s">
        <v>184</v>
      </c>
      <c r="G264" s="220"/>
      <c r="H264" s="223">
        <v>5</v>
      </c>
      <c r="I264" s="224"/>
      <c r="J264" s="220"/>
      <c r="K264" s="220"/>
      <c r="L264" s="225"/>
      <c r="M264" s="226"/>
      <c r="N264" s="227"/>
      <c r="O264" s="227"/>
      <c r="P264" s="227"/>
      <c r="Q264" s="227"/>
      <c r="R264" s="227"/>
      <c r="S264" s="227"/>
      <c r="T264" s="228"/>
      <c r="AT264" s="229" t="s">
        <v>182</v>
      </c>
      <c r="AU264" s="229" t="s">
        <v>88</v>
      </c>
      <c r="AV264" s="14" t="s">
        <v>166</v>
      </c>
      <c r="AW264" s="14" t="s">
        <v>34</v>
      </c>
      <c r="AX264" s="14" t="s">
        <v>86</v>
      </c>
      <c r="AY264" s="229" t="s">
        <v>159</v>
      </c>
    </row>
    <row r="265" spans="1:65" s="2" customFormat="1" ht="44.25" customHeight="1">
      <c r="A265" s="35"/>
      <c r="B265" s="36"/>
      <c r="C265" s="193" t="s">
        <v>243</v>
      </c>
      <c r="D265" s="193" t="s">
        <v>162</v>
      </c>
      <c r="E265" s="194" t="s">
        <v>1200</v>
      </c>
      <c r="F265" s="195" t="s">
        <v>1201</v>
      </c>
      <c r="G265" s="196" t="s">
        <v>176</v>
      </c>
      <c r="H265" s="197">
        <v>28.556000000000001</v>
      </c>
      <c r="I265" s="198"/>
      <c r="J265" s="199">
        <f>ROUND(I265*H265,2)</f>
        <v>0</v>
      </c>
      <c r="K265" s="200"/>
      <c r="L265" s="40"/>
      <c r="M265" s="201" t="s">
        <v>1</v>
      </c>
      <c r="N265" s="202" t="s">
        <v>44</v>
      </c>
      <c r="O265" s="72"/>
      <c r="P265" s="203">
        <f>O265*H265</f>
        <v>0</v>
      </c>
      <c r="Q265" s="203">
        <v>0</v>
      </c>
      <c r="R265" s="203">
        <f>Q265*H265</f>
        <v>0</v>
      </c>
      <c r="S265" s="203">
        <v>0</v>
      </c>
      <c r="T265" s="204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05" t="s">
        <v>166</v>
      </c>
      <c r="AT265" s="205" t="s">
        <v>162</v>
      </c>
      <c r="AU265" s="205" t="s">
        <v>88</v>
      </c>
      <c r="AY265" s="18" t="s">
        <v>159</v>
      </c>
      <c r="BE265" s="206">
        <f>IF(N265="základní",J265,0)</f>
        <v>0</v>
      </c>
      <c r="BF265" s="206">
        <f>IF(N265="snížená",J265,0)</f>
        <v>0</v>
      </c>
      <c r="BG265" s="206">
        <f>IF(N265="zákl. přenesená",J265,0)</f>
        <v>0</v>
      </c>
      <c r="BH265" s="206">
        <f>IF(N265="sníž. přenesená",J265,0)</f>
        <v>0</v>
      </c>
      <c r="BI265" s="206">
        <f>IF(N265="nulová",J265,0)</f>
        <v>0</v>
      </c>
      <c r="BJ265" s="18" t="s">
        <v>88</v>
      </c>
      <c r="BK265" s="206">
        <f>ROUND(I265*H265,2)</f>
        <v>0</v>
      </c>
      <c r="BL265" s="18" t="s">
        <v>166</v>
      </c>
      <c r="BM265" s="205" t="s">
        <v>1202</v>
      </c>
    </row>
    <row r="266" spans="1:65" s="2" customFormat="1" ht="33" customHeight="1">
      <c r="A266" s="35"/>
      <c r="B266" s="36"/>
      <c r="C266" s="193" t="s">
        <v>354</v>
      </c>
      <c r="D266" s="193" t="s">
        <v>162</v>
      </c>
      <c r="E266" s="194" t="s">
        <v>192</v>
      </c>
      <c r="F266" s="195" t="s">
        <v>1203</v>
      </c>
      <c r="G266" s="196" t="s">
        <v>176</v>
      </c>
      <c r="H266" s="197">
        <v>28.556000000000001</v>
      </c>
      <c r="I266" s="198"/>
      <c r="J266" s="199">
        <f>ROUND(I266*H266,2)</f>
        <v>0</v>
      </c>
      <c r="K266" s="200"/>
      <c r="L266" s="40"/>
      <c r="M266" s="201" t="s">
        <v>1</v>
      </c>
      <c r="N266" s="202" t="s">
        <v>44</v>
      </c>
      <c r="O266" s="72"/>
      <c r="P266" s="203">
        <f>O266*H266</f>
        <v>0</v>
      </c>
      <c r="Q266" s="203">
        <v>0</v>
      </c>
      <c r="R266" s="203">
        <f>Q266*H266</f>
        <v>0</v>
      </c>
      <c r="S266" s="203">
        <v>0</v>
      </c>
      <c r="T266" s="204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05" t="s">
        <v>166</v>
      </c>
      <c r="AT266" s="205" t="s">
        <v>162</v>
      </c>
      <c r="AU266" s="205" t="s">
        <v>88</v>
      </c>
      <c r="AY266" s="18" t="s">
        <v>159</v>
      </c>
      <c r="BE266" s="206">
        <f>IF(N266="základní",J266,0)</f>
        <v>0</v>
      </c>
      <c r="BF266" s="206">
        <f>IF(N266="snížená",J266,0)</f>
        <v>0</v>
      </c>
      <c r="BG266" s="206">
        <f>IF(N266="zákl. přenesená",J266,0)</f>
        <v>0</v>
      </c>
      <c r="BH266" s="206">
        <f>IF(N266="sníž. přenesená",J266,0)</f>
        <v>0</v>
      </c>
      <c r="BI266" s="206">
        <f>IF(N266="nulová",J266,0)</f>
        <v>0</v>
      </c>
      <c r="BJ266" s="18" t="s">
        <v>88</v>
      </c>
      <c r="BK266" s="206">
        <f>ROUND(I266*H266,2)</f>
        <v>0</v>
      </c>
      <c r="BL266" s="18" t="s">
        <v>166</v>
      </c>
      <c r="BM266" s="205" t="s">
        <v>1204</v>
      </c>
    </row>
    <row r="267" spans="1:65" s="2" customFormat="1" ht="44.25" customHeight="1">
      <c r="A267" s="35"/>
      <c r="B267" s="36"/>
      <c r="C267" s="193" t="s">
        <v>360</v>
      </c>
      <c r="D267" s="193" t="s">
        <v>162</v>
      </c>
      <c r="E267" s="194" t="s">
        <v>196</v>
      </c>
      <c r="F267" s="195" t="s">
        <v>1205</v>
      </c>
      <c r="G267" s="196" t="s">
        <v>176</v>
      </c>
      <c r="H267" s="197">
        <v>542.56399999999996</v>
      </c>
      <c r="I267" s="198"/>
      <c r="J267" s="199">
        <f>ROUND(I267*H267,2)</f>
        <v>0</v>
      </c>
      <c r="K267" s="200"/>
      <c r="L267" s="40"/>
      <c r="M267" s="201" t="s">
        <v>1</v>
      </c>
      <c r="N267" s="202" t="s">
        <v>44</v>
      </c>
      <c r="O267" s="72"/>
      <c r="P267" s="203">
        <f>O267*H267</f>
        <v>0</v>
      </c>
      <c r="Q267" s="203">
        <v>0</v>
      </c>
      <c r="R267" s="203">
        <f>Q267*H267</f>
        <v>0</v>
      </c>
      <c r="S267" s="203">
        <v>0</v>
      </c>
      <c r="T267" s="204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05" t="s">
        <v>166</v>
      </c>
      <c r="AT267" s="205" t="s">
        <v>162</v>
      </c>
      <c r="AU267" s="205" t="s">
        <v>88</v>
      </c>
      <c r="AY267" s="18" t="s">
        <v>159</v>
      </c>
      <c r="BE267" s="206">
        <f>IF(N267="základní",J267,0)</f>
        <v>0</v>
      </c>
      <c r="BF267" s="206">
        <f>IF(N267="snížená",J267,0)</f>
        <v>0</v>
      </c>
      <c r="BG267" s="206">
        <f>IF(N267="zákl. přenesená",J267,0)</f>
        <v>0</v>
      </c>
      <c r="BH267" s="206">
        <f>IF(N267="sníž. přenesená",J267,0)</f>
        <v>0</v>
      </c>
      <c r="BI267" s="206">
        <f>IF(N267="nulová",J267,0)</f>
        <v>0</v>
      </c>
      <c r="BJ267" s="18" t="s">
        <v>88</v>
      </c>
      <c r="BK267" s="206">
        <f>ROUND(I267*H267,2)</f>
        <v>0</v>
      </c>
      <c r="BL267" s="18" t="s">
        <v>166</v>
      </c>
      <c r="BM267" s="205" t="s">
        <v>1206</v>
      </c>
    </row>
    <row r="268" spans="1:65" s="13" customFormat="1" ht="11.25">
      <c r="B268" s="207"/>
      <c r="C268" s="208"/>
      <c r="D268" s="209" t="s">
        <v>182</v>
      </c>
      <c r="E268" s="210" t="s">
        <v>1</v>
      </c>
      <c r="F268" s="211" t="s">
        <v>1207</v>
      </c>
      <c r="G268" s="208"/>
      <c r="H268" s="212">
        <v>542.56399999999996</v>
      </c>
      <c r="I268" s="213"/>
      <c r="J268" s="208"/>
      <c r="K268" s="208"/>
      <c r="L268" s="214"/>
      <c r="M268" s="215"/>
      <c r="N268" s="216"/>
      <c r="O268" s="216"/>
      <c r="P268" s="216"/>
      <c r="Q268" s="216"/>
      <c r="R268" s="216"/>
      <c r="S268" s="216"/>
      <c r="T268" s="217"/>
      <c r="AT268" s="218" t="s">
        <v>182</v>
      </c>
      <c r="AU268" s="218" t="s">
        <v>88</v>
      </c>
      <c r="AV268" s="13" t="s">
        <v>88</v>
      </c>
      <c r="AW268" s="13" t="s">
        <v>34</v>
      </c>
      <c r="AX268" s="13" t="s">
        <v>86</v>
      </c>
      <c r="AY268" s="218" t="s">
        <v>159</v>
      </c>
    </row>
    <row r="269" spans="1:65" s="2" customFormat="1" ht="44.25" customHeight="1">
      <c r="A269" s="35"/>
      <c r="B269" s="36"/>
      <c r="C269" s="193" t="s">
        <v>368</v>
      </c>
      <c r="D269" s="193" t="s">
        <v>162</v>
      </c>
      <c r="E269" s="194" t="s">
        <v>735</v>
      </c>
      <c r="F269" s="195" t="s">
        <v>736</v>
      </c>
      <c r="G269" s="196" t="s">
        <v>176</v>
      </c>
      <c r="H269" s="197">
        <v>18.594999999999999</v>
      </c>
      <c r="I269" s="198"/>
      <c r="J269" s="199">
        <f>ROUND(I269*H269,2)</f>
        <v>0</v>
      </c>
      <c r="K269" s="200"/>
      <c r="L269" s="40"/>
      <c r="M269" s="201" t="s">
        <v>1</v>
      </c>
      <c r="N269" s="202" t="s">
        <v>44</v>
      </c>
      <c r="O269" s="72"/>
      <c r="P269" s="203">
        <f>O269*H269</f>
        <v>0</v>
      </c>
      <c r="Q269" s="203">
        <v>0</v>
      </c>
      <c r="R269" s="203">
        <f>Q269*H269</f>
        <v>0</v>
      </c>
      <c r="S269" s="203">
        <v>0</v>
      </c>
      <c r="T269" s="204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05" t="s">
        <v>166</v>
      </c>
      <c r="AT269" s="205" t="s">
        <v>162</v>
      </c>
      <c r="AU269" s="205" t="s">
        <v>88</v>
      </c>
      <c r="AY269" s="18" t="s">
        <v>159</v>
      </c>
      <c r="BE269" s="206">
        <f>IF(N269="základní",J269,0)</f>
        <v>0</v>
      </c>
      <c r="BF269" s="206">
        <f>IF(N269="snížená",J269,0)</f>
        <v>0</v>
      </c>
      <c r="BG269" s="206">
        <f>IF(N269="zákl. přenesená",J269,0)</f>
        <v>0</v>
      </c>
      <c r="BH269" s="206">
        <f>IF(N269="sníž. přenesená",J269,0)</f>
        <v>0</v>
      </c>
      <c r="BI269" s="206">
        <f>IF(N269="nulová",J269,0)</f>
        <v>0</v>
      </c>
      <c r="BJ269" s="18" t="s">
        <v>88</v>
      </c>
      <c r="BK269" s="206">
        <f>ROUND(I269*H269,2)</f>
        <v>0</v>
      </c>
      <c r="BL269" s="18" t="s">
        <v>166</v>
      </c>
      <c r="BM269" s="205" t="s">
        <v>1208</v>
      </c>
    </row>
    <row r="270" spans="1:65" s="13" customFormat="1" ht="11.25">
      <c r="B270" s="207"/>
      <c r="C270" s="208"/>
      <c r="D270" s="209" t="s">
        <v>182</v>
      </c>
      <c r="E270" s="210" t="s">
        <v>1</v>
      </c>
      <c r="F270" s="211" t="s">
        <v>1209</v>
      </c>
      <c r="G270" s="208"/>
      <c r="H270" s="212">
        <v>28.184000000000001</v>
      </c>
      <c r="I270" s="213"/>
      <c r="J270" s="208"/>
      <c r="K270" s="208"/>
      <c r="L270" s="214"/>
      <c r="M270" s="215"/>
      <c r="N270" s="216"/>
      <c r="O270" s="216"/>
      <c r="P270" s="216"/>
      <c r="Q270" s="216"/>
      <c r="R270" s="216"/>
      <c r="S270" s="216"/>
      <c r="T270" s="217"/>
      <c r="AT270" s="218" t="s">
        <v>182</v>
      </c>
      <c r="AU270" s="218" t="s">
        <v>88</v>
      </c>
      <c r="AV270" s="13" t="s">
        <v>88</v>
      </c>
      <c r="AW270" s="13" t="s">
        <v>34</v>
      </c>
      <c r="AX270" s="13" t="s">
        <v>78</v>
      </c>
      <c r="AY270" s="218" t="s">
        <v>159</v>
      </c>
    </row>
    <row r="271" spans="1:65" s="13" customFormat="1" ht="11.25">
      <c r="B271" s="207"/>
      <c r="C271" s="208"/>
      <c r="D271" s="209" t="s">
        <v>182</v>
      </c>
      <c r="E271" s="210" t="s">
        <v>1</v>
      </c>
      <c r="F271" s="211" t="s">
        <v>1210</v>
      </c>
      <c r="G271" s="208"/>
      <c r="H271" s="212">
        <v>-9.5890000000000004</v>
      </c>
      <c r="I271" s="213"/>
      <c r="J271" s="208"/>
      <c r="K271" s="208"/>
      <c r="L271" s="214"/>
      <c r="M271" s="215"/>
      <c r="N271" s="216"/>
      <c r="O271" s="216"/>
      <c r="P271" s="216"/>
      <c r="Q271" s="216"/>
      <c r="R271" s="216"/>
      <c r="S271" s="216"/>
      <c r="T271" s="217"/>
      <c r="AT271" s="218" t="s">
        <v>182</v>
      </c>
      <c r="AU271" s="218" t="s">
        <v>88</v>
      </c>
      <c r="AV271" s="13" t="s">
        <v>88</v>
      </c>
      <c r="AW271" s="13" t="s">
        <v>34</v>
      </c>
      <c r="AX271" s="13" t="s">
        <v>78</v>
      </c>
      <c r="AY271" s="218" t="s">
        <v>159</v>
      </c>
    </row>
    <row r="272" spans="1:65" s="14" customFormat="1" ht="11.25">
      <c r="B272" s="219"/>
      <c r="C272" s="220"/>
      <c r="D272" s="209" t="s">
        <v>182</v>
      </c>
      <c r="E272" s="221" t="s">
        <v>1</v>
      </c>
      <c r="F272" s="222" t="s">
        <v>184</v>
      </c>
      <c r="G272" s="220"/>
      <c r="H272" s="223">
        <v>18.594999999999999</v>
      </c>
      <c r="I272" s="224"/>
      <c r="J272" s="220"/>
      <c r="K272" s="220"/>
      <c r="L272" s="225"/>
      <c r="M272" s="226"/>
      <c r="N272" s="227"/>
      <c r="O272" s="227"/>
      <c r="P272" s="227"/>
      <c r="Q272" s="227"/>
      <c r="R272" s="227"/>
      <c r="S272" s="227"/>
      <c r="T272" s="228"/>
      <c r="AT272" s="229" t="s">
        <v>182</v>
      </c>
      <c r="AU272" s="229" t="s">
        <v>88</v>
      </c>
      <c r="AV272" s="14" t="s">
        <v>166</v>
      </c>
      <c r="AW272" s="14" t="s">
        <v>34</v>
      </c>
      <c r="AX272" s="14" t="s">
        <v>86</v>
      </c>
      <c r="AY272" s="229" t="s">
        <v>159</v>
      </c>
    </row>
    <row r="273" spans="1:65" s="2" customFormat="1" ht="24.2" customHeight="1">
      <c r="A273" s="35"/>
      <c r="B273" s="36"/>
      <c r="C273" s="193" t="s">
        <v>372</v>
      </c>
      <c r="D273" s="193" t="s">
        <v>162</v>
      </c>
      <c r="E273" s="194" t="s">
        <v>741</v>
      </c>
      <c r="F273" s="195" t="s">
        <v>1211</v>
      </c>
      <c r="G273" s="196" t="s">
        <v>176</v>
      </c>
      <c r="H273" s="197">
        <v>9.859</v>
      </c>
      <c r="I273" s="198"/>
      <c r="J273" s="199">
        <f>ROUND(I273*H273,2)</f>
        <v>0</v>
      </c>
      <c r="K273" s="200"/>
      <c r="L273" s="40"/>
      <c r="M273" s="201" t="s">
        <v>1</v>
      </c>
      <c r="N273" s="202" t="s">
        <v>44</v>
      </c>
      <c r="O273" s="72"/>
      <c r="P273" s="203">
        <f>O273*H273</f>
        <v>0</v>
      </c>
      <c r="Q273" s="203">
        <v>0</v>
      </c>
      <c r="R273" s="203">
        <f>Q273*H273</f>
        <v>0</v>
      </c>
      <c r="S273" s="203">
        <v>0</v>
      </c>
      <c r="T273" s="204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05" t="s">
        <v>166</v>
      </c>
      <c r="AT273" s="205" t="s">
        <v>162</v>
      </c>
      <c r="AU273" s="205" t="s">
        <v>88</v>
      </c>
      <c r="AY273" s="18" t="s">
        <v>159</v>
      </c>
      <c r="BE273" s="206">
        <f>IF(N273="základní",J273,0)</f>
        <v>0</v>
      </c>
      <c r="BF273" s="206">
        <f>IF(N273="snížená",J273,0)</f>
        <v>0</v>
      </c>
      <c r="BG273" s="206">
        <f>IF(N273="zákl. přenesená",J273,0)</f>
        <v>0</v>
      </c>
      <c r="BH273" s="206">
        <f>IF(N273="sníž. přenesená",J273,0)</f>
        <v>0</v>
      </c>
      <c r="BI273" s="206">
        <f>IF(N273="nulová",J273,0)</f>
        <v>0</v>
      </c>
      <c r="BJ273" s="18" t="s">
        <v>88</v>
      </c>
      <c r="BK273" s="206">
        <f>ROUND(I273*H273,2)</f>
        <v>0</v>
      </c>
      <c r="BL273" s="18" t="s">
        <v>166</v>
      </c>
      <c r="BM273" s="205" t="s">
        <v>1212</v>
      </c>
    </row>
    <row r="274" spans="1:65" s="12" customFormat="1" ht="22.9" customHeight="1">
      <c r="B274" s="177"/>
      <c r="C274" s="178"/>
      <c r="D274" s="179" t="s">
        <v>77</v>
      </c>
      <c r="E274" s="191" t="s">
        <v>225</v>
      </c>
      <c r="F274" s="191" t="s">
        <v>226</v>
      </c>
      <c r="G274" s="178"/>
      <c r="H274" s="178"/>
      <c r="I274" s="181"/>
      <c r="J274" s="192">
        <f>BK274</f>
        <v>0</v>
      </c>
      <c r="K274" s="178"/>
      <c r="L274" s="183"/>
      <c r="M274" s="184"/>
      <c r="N274" s="185"/>
      <c r="O274" s="185"/>
      <c r="P274" s="186">
        <f>P275</f>
        <v>0</v>
      </c>
      <c r="Q274" s="185"/>
      <c r="R274" s="186">
        <f>R275</f>
        <v>0</v>
      </c>
      <c r="S274" s="185"/>
      <c r="T274" s="187">
        <f>T275</f>
        <v>0</v>
      </c>
      <c r="AR274" s="188" t="s">
        <v>86</v>
      </c>
      <c r="AT274" s="189" t="s">
        <v>77</v>
      </c>
      <c r="AU274" s="189" t="s">
        <v>86</v>
      </c>
      <c r="AY274" s="188" t="s">
        <v>159</v>
      </c>
      <c r="BK274" s="190">
        <f>BK275</f>
        <v>0</v>
      </c>
    </row>
    <row r="275" spans="1:65" s="2" customFormat="1" ht="55.5" customHeight="1">
      <c r="A275" s="35"/>
      <c r="B275" s="36"/>
      <c r="C275" s="193" t="s">
        <v>376</v>
      </c>
      <c r="D275" s="193" t="s">
        <v>162</v>
      </c>
      <c r="E275" s="194" t="s">
        <v>228</v>
      </c>
      <c r="F275" s="195" t="s">
        <v>1213</v>
      </c>
      <c r="G275" s="196" t="s">
        <v>176</v>
      </c>
      <c r="H275" s="197">
        <v>19.584</v>
      </c>
      <c r="I275" s="198"/>
      <c r="J275" s="199">
        <f>ROUND(I275*H275,2)</f>
        <v>0</v>
      </c>
      <c r="K275" s="200"/>
      <c r="L275" s="40"/>
      <c r="M275" s="201" t="s">
        <v>1</v>
      </c>
      <c r="N275" s="202" t="s">
        <v>44</v>
      </c>
      <c r="O275" s="72"/>
      <c r="P275" s="203">
        <f>O275*H275</f>
        <v>0</v>
      </c>
      <c r="Q275" s="203">
        <v>0</v>
      </c>
      <c r="R275" s="203">
        <f>Q275*H275</f>
        <v>0</v>
      </c>
      <c r="S275" s="203">
        <v>0</v>
      </c>
      <c r="T275" s="204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05" t="s">
        <v>166</v>
      </c>
      <c r="AT275" s="205" t="s">
        <v>162</v>
      </c>
      <c r="AU275" s="205" t="s">
        <v>88</v>
      </c>
      <c r="AY275" s="18" t="s">
        <v>159</v>
      </c>
      <c r="BE275" s="206">
        <f>IF(N275="základní",J275,0)</f>
        <v>0</v>
      </c>
      <c r="BF275" s="206">
        <f>IF(N275="snížená",J275,0)</f>
        <v>0</v>
      </c>
      <c r="BG275" s="206">
        <f>IF(N275="zákl. přenesená",J275,0)</f>
        <v>0</v>
      </c>
      <c r="BH275" s="206">
        <f>IF(N275="sníž. přenesená",J275,0)</f>
        <v>0</v>
      </c>
      <c r="BI275" s="206">
        <f>IF(N275="nulová",J275,0)</f>
        <v>0</v>
      </c>
      <c r="BJ275" s="18" t="s">
        <v>88</v>
      </c>
      <c r="BK275" s="206">
        <f>ROUND(I275*H275,2)</f>
        <v>0</v>
      </c>
      <c r="BL275" s="18" t="s">
        <v>166</v>
      </c>
      <c r="BM275" s="205" t="s">
        <v>1214</v>
      </c>
    </row>
    <row r="276" spans="1:65" s="12" customFormat="1" ht="25.9" customHeight="1">
      <c r="B276" s="177"/>
      <c r="C276" s="178"/>
      <c r="D276" s="179" t="s">
        <v>77</v>
      </c>
      <c r="E276" s="180" t="s">
        <v>231</v>
      </c>
      <c r="F276" s="180" t="s">
        <v>232</v>
      </c>
      <c r="G276" s="178"/>
      <c r="H276" s="178"/>
      <c r="I276" s="181"/>
      <c r="J276" s="182">
        <f>BK276</f>
        <v>0</v>
      </c>
      <c r="K276" s="178"/>
      <c r="L276" s="183"/>
      <c r="M276" s="184"/>
      <c r="N276" s="185"/>
      <c r="O276" s="185"/>
      <c r="P276" s="186">
        <f>P277+P284+P288+P316+P333+P383+P415+P435+P441</f>
        <v>0</v>
      </c>
      <c r="Q276" s="185"/>
      <c r="R276" s="186">
        <f>R277+R284+R288+R316+R333+R383+R415+R435+R441</f>
        <v>3.1103041199999995</v>
      </c>
      <c r="S276" s="185"/>
      <c r="T276" s="187">
        <f>T277+T284+T288+T316+T333+T383+T415+T435+T441</f>
        <v>1.0698200999999998</v>
      </c>
      <c r="AR276" s="188" t="s">
        <v>88</v>
      </c>
      <c r="AT276" s="189" t="s">
        <v>77</v>
      </c>
      <c r="AU276" s="189" t="s">
        <v>78</v>
      </c>
      <c r="AY276" s="188" t="s">
        <v>159</v>
      </c>
      <c r="BK276" s="190">
        <f>BK277+BK284+BK288+BK316+BK333+BK383+BK415+BK435+BK441</f>
        <v>0</v>
      </c>
    </row>
    <row r="277" spans="1:65" s="12" customFormat="1" ht="22.9" customHeight="1">
      <c r="B277" s="177"/>
      <c r="C277" s="178"/>
      <c r="D277" s="179" t="s">
        <v>77</v>
      </c>
      <c r="E277" s="191" t="s">
        <v>1215</v>
      </c>
      <c r="F277" s="191" t="s">
        <v>1216</v>
      </c>
      <c r="G277" s="178"/>
      <c r="H277" s="178"/>
      <c r="I277" s="181"/>
      <c r="J277" s="192">
        <f>BK277</f>
        <v>0</v>
      </c>
      <c r="K277" s="178"/>
      <c r="L277" s="183"/>
      <c r="M277" s="184"/>
      <c r="N277" s="185"/>
      <c r="O277" s="185"/>
      <c r="P277" s="186">
        <f>SUM(P278:P283)</f>
        <v>0</v>
      </c>
      <c r="Q277" s="185"/>
      <c r="R277" s="186">
        <f>SUM(R278:R283)</f>
        <v>3.64E-3</v>
      </c>
      <c r="S277" s="185"/>
      <c r="T277" s="187">
        <f>SUM(T278:T283)</f>
        <v>0</v>
      </c>
      <c r="AR277" s="188" t="s">
        <v>88</v>
      </c>
      <c r="AT277" s="189" t="s">
        <v>77</v>
      </c>
      <c r="AU277" s="189" t="s">
        <v>86</v>
      </c>
      <c r="AY277" s="188" t="s">
        <v>159</v>
      </c>
      <c r="BK277" s="190">
        <f>SUM(BK278:BK283)</f>
        <v>0</v>
      </c>
    </row>
    <row r="278" spans="1:65" s="2" customFormat="1" ht="16.5" customHeight="1">
      <c r="A278" s="35"/>
      <c r="B278" s="36"/>
      <c r="C278" s="193" t="s">
        <v>382</v>
      </c>
      <c r="D278" s="193" t="s">
        <v>162</v>
      </c>
      <c r="E278" s="194" t="s">
        <v>1217</v>
      </c>
      <c r="F278" s="195" t="s">
        <v>1218</v>
      </c>
      <c r="G278" s="196" t="s">
        <v>165</v>
      </c>
      <c r="H278" s="197">
        <v>1</v>
      </c>
      <c r="I278" s="198"/>
      <c r="J278" s="199">
        <f t="shared" ref="J278:J283" si="0">ROUND(I278*H278,2)</f>
        <v>0</v>
      </c>
      <c r="K278" s="200"/>
      <c r="L278" s="40"/>
      <c r="M278" s="201" t="s">
        <v>1</v>
      </c>
      <c r="N278" s="202" t="s">
        <v>44</v>
      </c>
      <c r="O278" s="72"/>
      <c r="P278" s="203">
        <f t="shared" ref="P278:P283" si="1">O278*H278</f>
        <v>0</v>
      </c>
      <c r="Q278" s="203">
        <v>5.1999999999999995E-4</v>
      </c>
      <c r="R278" s="203">
        <f t="shared" ref="R278:R283" si="2">Q278*H278</f>
        <v>5.1999999999999995E-4</v>
      </c>
      <c r="S278" s="203">
        <v>0</v>
      </c>
      <c r="T278" s="204">
        <f t="shared" ref="T278:T283" si="3"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05" t="s">
        <v>238</v>
      </c>
      <c r="AT278" s="205" t="s">
        <v>162</v>
      </c>
      <c r="AU278" s="205" t="s">
        <v>88</v>
      </c>
      <c r="AY278" s="18" t="s">
        <v>159</v>
      </c>
      <c r="BE278" s="206">
        <f t="shared" ref="BE278:BE283" si="4">IF(N278="základní",J278,0)</f>
        <v>0</v>
      </c>
      <c r="BF278" s="206">
        <f t="shared" ref="BF278:BF283" si="5">IF(N278="snížená",J278,0)</f>
        <v>0</v>
      </c>
      <c r="BG278" s="206">
        <f t="shared" ref="BG278:BG283" si="6">IF(N278="zákl. přenesená",J278,0)</f>
        <v>0</v>
      </c>
      <c r="BH278" s="206">
        <f t="shared" ref="BH278:BH283" si="7">IF(N278="sníž. přenesená",J278,0)</f>
        <v>0</v>
      </c>
      <c r="BI278" s="206">
        <f t="shared" ref="BI278:BI283" si="8">IF(N278="nulová",J278,0)</f>
        <v>0</v>
      </c>
      <c r="BJ278" s="18" t="s">
        <v>88</v>
      </c>
      <c r="BK278" s="206">
        <f t="shared" ref="BK278:BK283" si="9">ROUND(I278*H278,2)</f>
        <v>0</v>
      </c>
      <c r="BL278" s="18" t="s">
        <v>238</v>
      </c>
      <c r="BM278" s="205" t="s">
        <v>1219</v>
      </c>
    </row>
    <row r="279" spans="1:65" s="2" customFormat="1" ht="16.5" customHeight="1">
      <c r="A279" s="35"/>
      <c r="B279" s="36"/>
      <c r="C279" s="193" t="s">
        <v>386</v>
      </c>
      <c r="D279" s="193" t="s">
        <v>162</v>
      </c>
      <c r="E279" s="194" t="s">
        <v>1220</v>
      </c>
      <c r="F279" s="195" t="s">
        <v>1221</v>
      </c>
      <c r="G279" s="196" t="s">
        <v>165</v>
      </c>
      <c r="H279" s="197">
        <v>1</v>
      </c>
      <c r="I279" s="198"/>
      <c r="J279" s="199">
        <f t="shared" si="0"/>
        <v>0</v>
      </c>
      <c r="K279" s="200"/>
      <c r="L279" s="40"/>
      <c r="M279" s="201" t="s">
        <v>1</v>
      </c>
      <c r="N279" s="202" t="s">
        <v>44</v>
      </c>
      <c r="O279" s="72"/>
      <c r="P279" s="203">
        <f t="shared" si="1"/>
        <v>0</v>
      </c>
      <c r="Q279" s="203">
        <v>5.1999999999999995E-4</v>
      </c>
      <c r="R279" s="203">
        <f t="shared" si="2"/>
        <v>5.1999999999999995E-4</v>
      </c>
      <c r="S279" s="203">
        <v>0</v>
      </c>
      <c r="T279" s="204">
        <f t="shared" si="3"/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05" t="s">
        <v>238</v>
      </c>
      <c r="AT279" s="205" t="s">
        <v>162</v>
      </c>
      <c r="AU279" s="205" t="s">
        <v>88</v>
      </c>
      <c r="AY279" s="18" t="s">
        <v>159</v>
      </c>
      <c r="BE279" s="206">
        <f t="shared" si="4"/>
        <v>0</v>
      </c>
      <c r="BF279" s="206">
        <f t="shared" si="5"/>
        <v>0</v>
      </c>
      <c r="BG279" s="206">
        <f t="shared" si="6"/>
        <v>0</v>
      </c>
      <c r="BH279" s="206">
        <f t="shared" si="7"/>
        <v>0</v>
      </c>
      <c r="BI279" s="206">
        <f t="shared" si="8"/>
        <v>0</v>
      </c>
      <c r="BJ279" s="18" t="s">
        <v>88</v>
      </c>
      <c r="BK279" s="206">
        <f t="shared" si="9"/>
        <v>0</v>
      </c>
      <c r="BL279" s="18" t="s">
        <v>238</v>
      </c>
      <c r="BM279" s="205" t="s">
        <v>1222</v>
      </c>
    </row>
    <row r="280" spans="1:65" s="2" customFormat="1" ht="16.5" customHeight="1">
      <c r="A280" s="35"/>
      <c r="B280" s="36"/>
      <c r="C280" s="193" t="s">
        <v>391</v>
      </c>
      <c r="D280" s="193" t="s">
        <v>162</v>
      </c>
      <c r="E280" s="194" t="s">
        <v>1223</v>
      </c>
      <c r="F280" s="195" t="s">
        <v>1224</v>
      </c>
      <c r="G280" s="196" t="s">
        <v>165</v>
      </c>
      <c r="H280" s="197">
        <v>3</v>
      </c>
      <c r="I280" s="198"/>
      <c r="J280" s="199">
        <f t="shared" si="0"/>
        <v>0</v>
      </c>
      <c r="K280" s="200"/>
      <c r="L280" s="40"/>
      <c r="M280" s="201" t="s">
        <v>1</v>
      </c>
      <c r="N280" s="202" t="s">
        <v>44</v>
      </c>
      <c r="O280" s="72"/>
      <c r="P280" s="203">
        <f t="shared" si="1"/>
        <v>0</v>
      </c>
      <c r="Q280" s="203">
        <v>5.1999999999999995E-4</v>
      </c>
      <c r="R280" s="203">
        <f t="shared" si="2"/>
        <v>1.5599999999999998E-3</v>
      </c>
      <c r="S280" s="203">
        <v>0</v>
      </c>
      <c r="T280" s="204">
        <f t="shared" si="3"/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05" t="s">
        <v>238</v>
      </c>
      <c r="AT280" s="205" t="s">
        <v>162</v>
      </c>
      <c r="AU280" s="205" t="s">
        <v>88</v>
      </c>
      <c r="AY280" s="18" t="s">
        <v>159</v>
      </c>
      <c r="BE280" s="206">
        <f t="shared" si="4"/>
        <v>0</v>
      </c>
      <c r="BF280" s="206">
        <f t="shared" si="5"/>
        <v>0</v>
      </c>
      <c r="BG280" s="206">
        <f t="shared" si="6"/>
        <v>0</v>
      </c>
      <c r="BH280" s="206">
        <f t="shared" si="7"/>
        <v>0</v>
      </c>
      <c r="BI280" s="206">
        <f t="shared" si="8"/>
        <v>0</v>
      </c>
      <c r="BJ280" s="18" t="s">
        <v>88</v>
      </c>
      <c r="BK280" s="206">
        <f t="shared" si="9"/>
        <v>0</v>
      </c>
      <c r="BL280" s="18" t="s">
        <v>238</v>
      </c>
      <c r="BM280" s="205" t="s">
        <v>1225</v>
      </c>
    </row>
    <row r="281" spans="1:65" s="2" customFormat="1" ht="16.5" customHeight="1">
      <c r="A281" s="35"/>
      <c r="B281" s="36"/>
      <c r="C281" s="193" t="s">
        <v>396</v>
      </c>
      <c r="D281" s="193" t="s">
        <v>162</v>
      </c>
      <c r="E281" s="194" t="s">
        <v>1226</v>
      </c>
      <c r="F281" s="195" t="s">
        <v>1227</v>
      </c>
      <c r="G281" s="196" t="s">
        <v>165</v>
      </c>
      <c r="H281" s="197">
        <v>1</v>
      </c>
      <c r="I281" s="198"/>
      <c r="J281" s="199">
        <f t="shared" si="0"/>
        <v>0</v>
      </c>
      <c r="K281" s="200"/>
      <c r="L281" s="40"/>
      <c r="M281" s="201" t="s">
        <v>1</v>
      </c>
      <c r="N281" s="202" t="s">
        <v>44</v>
      </c>
      <c r="O281" s="72"/>
      <c r="P281" s="203">
        <f t="shared" si="1"/>
        <v>0</v>
      </c>
      <c r="Q281" s="203">
        <v>5.1999999999999995E-4</v>
      </c>
      <c r="R281" s="203">
        <f t="shared" si="2"/>
        <v>5.1999999999999995E-4</v>
      </c>
      <c r="S281" s="203">
        <v>0</v>
      </c>
      <c r="T281" s="204">
        <f t="shared" si="3"/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05" t="s">
        <v>238</v>
      </c>
      <c r="AT281" s="205" t="s">
        <v>162</v>
      </c>
      <c r="AU281" s="205" t="s">
        <v>88</v>
      </c>
      <c r="AY281" s="18" t="s">
        <v>159</v>
      </c>
      <c r="BE281" s="206">
        <f t="shared" si="4"/>
        <v>0</v>
      </c>
      <c r="BF281" s="206">
        <f t="shared" si="5"/>
        <v>0</v>
      </c>
      <c r="BG281" s="206">
        <f t="shared" si="6"/>
        <v>0</v>
      </c>
      <c r="BH281" s="206">
        <f t="shared" si="7"/>
        <v>0</v>
      </c>
      <c r="BI281" s="206">
        <f t="shared" si="8"/>
        <v>0</v>
      </c>
      <c r="BJ281" s="18" t="s">
        <v>88</v>
      </c>
      <c r="BK281" s="206">
        <f t="shared" si="9"/>
        <v>0</v>
      </c>
      <c r="BL281" s="18" t="s">
        <v>238</v>
      </c>
      <c r="BM281" s="205" t="s">
        <v>1228</v>
      </c>
    </row>
    <row r="282" spans="1:65" s="2" customFormat="1" ht="16.5" customHeight="1">
      <c r="A282" s="35"/>
      <c r="B282" s="36"/>
      <c r="C282" s="193" t="s">
        <v>400</v>
      </c>
      <c r="D282" s="193" t="s">
        <v>162</v>
      </c>
      <c r="E282" s="194" t="s">
        <v>1229</v>
      </c>
      <c r="F282" s="195" t="s">
        <v>1230</v>
      </c>
      <c r="G282" s="196" t="s">
        <v>165</v>
      </c>
      <c r="H282" s="197">
        <v>1</v>
      </c>
      <c r="I282" s="198"/>
      <c r="J282" s="199">
        <f t="shared" si="0"/>
        <v>0</v>
      </c>
      <c r="K282" s="200"/>
      <c r="L282" s="40"/>
      <c r="M282" s="201" t="s">
        <v>1</v>
      </c>
      <c r="N282" s="202" t="s">
        <v>44</v>
      </c>
      <c r="O282" s="72"/>
      <c r="P282" s="203">
        <f t="shared" si="1"/>
        <v>0</v>
      </c>
      <c r="Q282" s="203">
        <v>5.1999999999999995E-4</v>
      </c>
      <c r="R282" s="203">
        <f t="shared" si="2"/>
        <v>5.1999999999999995E-4</v>
      </c>
      <c r="S282" s="203">
        <v>0</v>
      </c>
      <c r="T282" s="204">
        <f t="shared" si="3"/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05" t="s">
        <v>238</v>
      </c>
      <c r="AT282" s="205" t="s">
        <v>162</v>
      </c>
      <c r="AU282" s="205" t="s">
        <v>88</v>
      </c>
      <c r="AY282" s="18" t="s">
        <v>159</v>
      </c>
      <c r="BE282" s="206">
        <f t="shared" si="4"/>
        <v>0</v>
      </c>
      <c r="BF282" s="206">
        <f t="shared" si="5"/>
        <v>0</v>
      </c>
      <c r="BG282" s="206">
        <f t="shared" si="6"/>
        <v>0</v>
      </c>
      <c r="BH282" s="206">
        <f t="shared" si="7"/>
        <v>0</v>
      </c>
      <c r="BI282" s="206">
        <f t="shared" si="8"/>
        <v>0</v>
      </c>
      <c r="BJ282" s="18" t="s">
        <v>88</v>
      </c>
      <c r="BK282" s="206">
        <f t="shared" si="9"/>
        <v>0</v>
      </c>
      <c r="BL282" s="18" t="s">
        <v>238</v>
      </c>
      <c r="BM282" s="205" t="s">
        <v>1231</v>
      </c>
    </row>
    <row r="283" spans="1:65" s="2" customFormat="1" ht="44.25" customHeight="1">
      <c r="A283" s="35"/>
      <c r="B283" s="36"/>
      <c r="C283" s="193" t="s">
        <v>404</v>
      </c>
      <c r="D283" s="193" t="s">
        <v>162</v>
      </c>
      <c r="E283" s="194" t="s">
        <v>1232</v>
      </c>
      <c r="F283" s="195" t="s">
        <v>1233</v>
      </c>
      <c r="G283" s="196" t="s">
        <v>330</v>
      </c>
      <c r="H283" s="245"/>
      <c r="I283" s="198"/>
      <c r="J283" s="199">
        <f t="shared" si="0"/>
        <v>0</v>
      </c>
      <c r="K283" s="200"/>
      <c r="L283" s="40"/>
      <c r="M283" s="201" t="s">
        <v>1</v>
      </c>
      <c r="N283" s="202" t="s">
        <v>44</v>
      </c>
      <c r="O283" s="72"/>
      <c r="P283" s="203">
        <f t="shared" si="1"/>
        <v>0</v>
      </c>
      <c r="Q283" s="203">
        <v>0</v>
      </c>
      <c r="R283" s="203">
        <f t="shared" si="2"/>
        <v>0</v>
      </c>
      <c r="S283" s="203">
        <v>0</v>
      </c>
      <c r="T283" s="204">
        <f t="shared" si="3"/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05" t="s">
        <v>238</v>
      </c>
      <c r="AT283" s="205" t="s">
        <v>162</v>
      </c>
      <c r="AU283" s="205" t="s">
        <v>88</v>
      </c>
      <c r="AY283" s="18" t="s">
        <v>159</v>
      </c>
      <c r="BE283" s="206">
        <f t="shared" si="4"/>
        <v>0</v>
      </c>
      <c r="BF283" s="206">
        <f t="shared" si="5"/>
        <v>0</v>
      </c>
      <c r="BG283" s="206">
        <f t="shared" si="6"/>
        <v>0</v>
      </c>
      <c r="BH283" s="206">
        <f t="shared" si="7"/>
        <v>0</v>
      </c>
      <c r="BI283" s="206">
        <f t="shared" si="8"/>
        <v>0</v>
      </c>
      <c r="BJ283" s="18" t="s">
        <v>88</v>
      </c>
      <c r="BK283" s="206">
        <f t="shared" si="9"/>
        <v>0</v>
      </c>
      <c r="BL283" s="18" t="s">
        <v>238</v>
      </c>
      <c r="BM283" s="205" t="s">
        <v>1234</v>
      </c>
    </row>
    <row r="284" spans="1:65" s="12" customFormat="1" ht="22.9" customHeight="1">
      <c r="B284" s="177"/>
      <c r="C284" s="178"/>
      <c r="D284" s="179" t="s">
        <v>77</v>
      </c>
      <c r="E284" s="191" t="s">
        <v>1235</v>
      </c>
      <c r="F284" s="191" t="s">
        <v>1236</v>
      </c>
      <c r="G284" s="178"/>
      <c r="H284" s="178"/>
      <c r="I284" s="181"/>
      <c r="J284" s="192">
        <f>BK284</f>
        <v>0</v>
      </c>
      <c r="K284" s="178"/>
      <c r="L284" s="183"/>
      <c r="M284" s="184"/>
      <c r="N284" s="185"/>
      <c r="O284" s="185"/>
      <c r="P284" s="186">
        <f>SUM(P285:P287)</f>
        <v>0</v>
      </c>
      <c r="Q284" s="185"/>
      <c r="R284" s="186">
        <f>SUM(R285:R287)</f>
        <v>0</v>
      </c>
      <c r="S284" s="185"/>
      <c r="T284" s="187">
        <f>SUM(T285:T287)</f>
        <v>0</v>
      </c>
      <c r="AR284" s="188" t="s">
        <v>88</v>
      </c>
      <c r="AT284" s="189" t="s">
        <v>77</v>
      </c>
      <c r="AU284" s="189" t="s">
        <v>86</v>
      </c>
      <c r="AY284" s="188" t="s">
        <v>159</v>
      </c>
      <c r="BK284" s="190">
        <f>SUM(BK285:BK287)</f>
        <v>0</v>
      </c>
    </row>
    <row r="285" spans="1:65" s="2" customFormat="1" ht="49.15" customHeight="1">
      <c r="A285" s="35"/>
      <c r="B285" s="36"/>
      <c r="C285" s="193" t="s">
        <v>409</v>
      </c>
      <c r="D285" s="193" t="s">
        <v>162</v>
      </c>
      <c r="E285" s="194" t="s">
        <v>1237</v>
      </c>
      <c r="F285" s="195" t="s">
        <v>1238</v>
      </c>
      <c r="G285" s="196" t="s">
        <v>165</v>
      </c>
      <c r="H285" s="197">
        <v>1</v>
      </c>
      <c r="I285" s="198"/>
      <c r="J285" s="199">
        <f>ROUND(I285*H285,2)</f>
        <v>0</v>
      </c>
      <c r="K285" s="200"/>
      <c r="L285" s="40"/>
      <c r="M285" s="201" t="s">
        <v>1</v>
      </c>
      <c r="N285" s="202" t="s">
        <v>44</v>
      </c>
      <c r="O285" s="72"/>
      <c r="P285" s="203">
        <f>O285*H285</f>
        <v>0</v>
      </c>
      <c r="Q285" s="203">
        <v>0</v>
      </c>
      <c r="R285" s="203">
        <f>Q285*H285</f>
        <v>0</v>
      </c>
      <c r="S285" s="203">
        <v>0</v>
      </c>
      <c r="T285" s="204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05" t="s">
        <v>238</v>
      </c>
      <c r="AT285" s="205" t="s">
        <v>162</v>
      </c>
      <c r="AU285" s="205" t="s">
        <v>88</v>
      </c>
      <c r="AY285" s="18" t="s">
        <v>159</v>
      </c>
      <c r="BE285" s="206">
        <f>IF(N285="základní",J285,0)</f>
        <v>0</v>
      </c>
      <c r="BF285" s="206">
        <f>IF(N285="snížená",J285,0)</f>
        <v>0</v>
      </c>
      <c r="BG285" s="206">
        <f>IF(N285="zákl. přenesená",J285,0)</f>
        <v>0</v>
      </c>
      <c r="BH285" s="206">
        <f>IF(N285="sníž. přenesená",J285,0)</f>
        <v>0</v>
      </c>
      <c r="BI285" s="206">
        <f>IF(N285="nulová",J285,0)</f>
        <v>0</v>
      </c>
      <c r="BJ285" s="18" t="s">
        <v>88</v>
      </c>
      <c r="BK285" s="206">
        <f>ROUND(I285*H285,2)</f>
        <v>0</v>
      </c>
      <c r="BL285" s="18" t="s">
        <v>238</v>
      </c>
      <c r="BM285" s="205" t="s">
        <v>1239</v>
      </c>
    </row>
    <row r="286" spans="1:65" s="2" customFormat="1" ht="24.2" customHeight="1">
      <c r="A286" s="35"/>
      <c r="B286" s="36"/>
      <c r="C286" s="193" t="s">
        <v>413</v>
      </c>
      <c r="D286" s="193" t="s">
        <v>162</v>
      </c>
      <c r="E286" s="194" t="s">
        <v>1240</v>
      </c>
      <c r="F286" s="195" t="s">
        <v>1241</v>
      </c>
      <c r="G286" s="196" t="s">
        <v>165</v>
      </c>
      <c r="H286" s="197">
        <v>1</v>
      </c>
      <c r="I286" s="198"/>
      <c r="J286" s="199">
        <f>ROUND(I286*H286,2)</f>
        <v>0</v>
      </c>
      <c r="K286" s="200"/>
      <c r="L286" s="40"/>
      <c r="M286" s="201" t="s">
        <v>1</v>
      </c>
      <c r="N286" s="202" t="s">
        <v>44</v>
      </c>
      <c r="O286" s="72"/>
      <c r="P286" s="203">
        <f>O286*H286</f>
        <v>0</v>
      </c>
      <c r="Q286" s="203">
        <v>0</v>
      </c>
      <c r="R286" s="203">
        <f>Q286*H286</f>
        <v>0</v>
      </c>
      <c r="S286" s="203">
        <v>0</v>
      </c>
      <c r="T286" s="204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05" t="s">
        <v>238</v>
      </c>
      <c r="AT286" s="205" t="s">
        <v>162</v>
      </c>
      <c r="AU286" s="205" t="s">
        <v>88</v>
      </c>
      <c r="AY286" s="18" t="s">
        <v>159</v>
      </c>
      <c r="BE286" s="206">
        <f>IF(N286="základní",J286,0)</f>
        <v>0</v>
      </c>
      <c r="BF286" s="206">
        <f>IF(N286="snížená",J286,0)</f>
        <v>0</v>
      </c>
      <c r="BG286" s="206">
        <f>IF(N286="zákl. přenesená",J286,0)</f>
        <v>0</v>
      </c>
      <c r="BH286" s="206">
        <f>IF(N286="sníž. přenesená",J286,0)</f>
        <v>0</v>
      </c>
      <c r="BI286" s="206">
        <f>IF(N286="nulová",J286,0)</f>
        <v>0</v>
      </c>
      <c r="BJ286" s="18" t="s">
        <v>88</v>
      </c>
      <c r="BK286" s="206">
        <f>ROUND(I286*H286,2)</f>
        <v>0</v>
      </c>
      <c r="BL286" s="18" t="s">
        <v>238</v>
      </c>
      <c r="BM286" s="205" t="s">
        <v>1242</v>
      </c>
    </row>
    <row r="287" spans="1:65" s="2" customFormat="1" ht="44.25" customHeight="1">
      <c r="A287" s="35"/>
      <c r="B287" s="36"/>
      <c r="C287" s="193" t="s">
        <v>417</v>
      </c>
      <c r="D287" s="193" t="s">
        <v>162</v>
      </c>
      <c r="E287" s="194" t="s">
        <v>1243</v>
      </c>
      <c r="F287" s="195" t="s">
        <v>1244</v>
      </c>
      <c r="G287" s="196" t="s">
        <v>330</v>
      </c>
      <c r="H287" s="245"/>
      <c r="I287" s="198"/>
      <c r="J287" s="199">
        <f>ROUND(I287*H287,2)</f>
        <v>0</v>
      </c>
      <c r="K287" s="200"/>
      <c r="L287" s="40"/>
      <c r="M287" s="201" t="s">
        <v>1</v>
      </c>
      <c r="N287" s="202" t="s">
        <v>44</v>
      </c>
      <c r="O287" s="72"/>
      <c r="P287" s="203">
        <f>O287*H287</f>
        <v>0</v>
      </c>
      <c r="Q287" s="203">
        <v>0</v>
      </c>
      <c r="R287" s="203">
        <f>Q287*H287</f>
        <v>0</v>
      </c>
      <c r="S287" s="203">
        <v>0</v>
      </c>
      <c r="T287" s="204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05" t="s">
        <v>238</v>
      </c>
      <c r="AT287" s="205" t="s">
        <v>162</v>
      </c>
      <c r="AU287" s="205" t="s">
        <v>88</v>
      </c>
      <c r="AY287" s="18" t="s">
        <v>159</v>
      </c>
      <c r="BE287" s="206">
        <f>IF(N287="základní",J287,0)</f>
        <v>0</v>
      </c>
      <c r="BF287" s="206">
        <f>IF(N287="snížená",J287,0)</f>
        <v>0</v>
      </c>
      <c r="BG287" s="206">
        <f>IF(N287="zákl. přenesená",J287,0)</f>
        <v>0</v>
      </c>
      <c r="BH287" s="206">
        <f>IF(N287="sníž. přenesená",J287,0)</f>
        <v>0</v>
      </c>
      <c r="BI287" s="206">
        <f>IF(N287="nulová",J287,0)</f>
        <v>0</v>
      </c>
      <c r="BJ287" s="18" t="s">
        <v>88</v>
      </c>
      <c r="BK287" s="206">
        <f>ROUND(I287*H287,2)</f>
        <v>0</v>
      </c>
      <c r="BL287" s="18" t="s">
        <v>238</v>
      </c>
      <c r="BM287" s="205" t="s">
        <v>1245</v>
      </c>
    </row>
    <row r="288" spans="1:65" s="12" customFormat="1" ht="22.9" customHeight="1">
      <c r="B288" s="177"/>
      <c r="C288" s="178"/>
      <c r="D288" s="179" t="s">
        <v>77</v>
      </c>
      <c r="E288" s="191" t="s">
        <v>1246</v>
      </c>
      <c r="F288" s="191" t="s">
        <v>1247</v>
      </c>
      <c r="G288" s="178"/>
      <c r="H288" s="178"/>
      <c r="I288" s="181"/>
      <c r="J288" s="192">
        <f>BK288</f>
        <v>0</v>
      </c>
      <c r="K288" s="178"/>
      <c r="L288" s="183"/>
      <c r="M288" s="184"/>
      <c r="N288" s="185"/>
      <c r="O288" s="185"/>
      <c r="P288" s="186">
        <f>SUM(P289:P315)</f>
        <v>0</v>
      </c>
      <c r="Q288" s="185"/>
      <c r="R288" s="186">
        <f>SUM(R289:R315)</f>
        <v>1.1865273199999997</v>
      </c>
      <c r="S288" s="185"/>
      <c r="T288" s="187">
        <f>SUM(T289:T315)</f>
        <v>0</v>
      </c>
      <c r="AR288" s="188" t="s">
        <v>88</v>
      </c>
      <c r="AT288" s="189" t="s">
        <v>77</v>
      </c>
      <c r="AU288" s="189" t="s">
        <v>86</v>
      </c>
      <c r="AY288" s="188" t="s">
        <v>159</v>
      </c>
      <c r="BK288" s="190">
        <f>SUM(BK289:BK315)</f>
        <v>0</v>
      </c>
    </row>
    <row r="289" spans="1:65" s="2" customFormat="1" ht="49.15" customHeight="1">
      <c r="A289" s="35"/>
      <c r="B289" s="36"/>
      <c r="C289" s="193" t="s">
        <v>421</v>
      </c>
      <c r="D289" s="193" t="s">
        <v>162</v>
      </c>
      <c r="E289" s="194" t="s">
        <v>1248</v>
      </c>
      <c r="F289" s="195" t="s">
        <v>1249</v>
      </c>
      <c r="G289" s="196" t="s">
        <v>269</v>
      </c>
      <c r="H289" s="197">
        <v>68.66</v>
      </c>
      <c r="I289" s="198"/>
      <c r="J289" s="199">
        <f>ROUND(I289*H289,2)</f>
        <v>0</v>
      </c>
      <c r="K289" s="200"/>
      <c r="L289" s="40"/>
      <c r="M289" s="201" t="s">
        <v>1</v>
      </c>
      <c r="N289" s="202" t="s">
        <v>44</v>
      </c>
      <c r="O289" s="72"/>
      <c r="P289" s="203">
        <f>O289*H289</f>
        <v>0</v>
      </c>
      <c r="Q289" s="203">
        <v>1.5769999999999999E-2</v>
      </c>
      <c r="R289" s="203">
        <f>Q289*H289</f>
        <v>1.0827681999999998</v>
      </c>
      <c r="S289" s="203">
        <v>0</v>
      </c>
      <c r="T289" s="204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05" t="s">
        <v>238</v>
      </c>
      <c r="AT289" s="205" t="s">
        <v>162</v>
      </c>
      <c r="AU289" s="205" t="s">
        <v>88</v>
      </c>
      <c r="AY289" s="18" t="s">
        <v>159</v>
      </c>
      <c r="BE289" s="206">
        <f>IF(N289="základní",J289,0)</f>
        <v>0</v>
      </c>
      <c r="BF289" s="206">
        <f>IF(N289="snížená",J289,0)</f>
        <v>0</v>
      </c>
      <c r="BG289" s="206">
        <f>IF(N289="zákl. přenesená",J289,0)</f>
        <v>0</v>
      </c>
      <c r="BH289" s="206">
        <f>IF(N289="sníž. přenesená",J289,0)</f>
        <v>0</v>
      </c>
      <c r="BI289" s="206">
        <f>IF(N289="nulová",J289,0)</f>
        <v>0</v>
      </c>
      <c r="BJ289" s="18" t="s">
        <v>88</v>
      </c>
      <c r="BK289" s="206">
        <f>ROUND(I289*H289,2)</f>
        <v>0</v>
      </c>
      <c r="BL289" s="18" t="s">
        <v>238</v>
      </c>
      <c r="BM289" s="205" t="s">
        <v>1250</v>
      </c>
    </row>
    <row r="290" spans="1:65" s="15" customFormat="1" ht="11.25">
      <c r="B290" s="246"/>
      <c r="C290" s="247"/>
      <c r="D290" s="209" t="s">
        <v>182</v>
      </c>
      <c r="E290" s="248" t="s">
        <v>1</v>
      </c>
      <c r="F290" s="249" t="s">
        <v>1094</v>
      </c>
      <c r="G290" s="247"/>
      <c r="H290" s="248" t="s">
        <v>1</v>
      </c>
      <c r="I290" s="250"/>
      <c r="J290" s="247"/>
      <c r="K290" s="247"/>
      <c r="L290" s="251"/>
      <c r="M290" s="252"/>
      <c r="N290" s="253"/>
      <c r="O290" s="253"/>
      <c r="P290" s="253"/>
      <c r="Q290" s="253"/>
      <c r="R290" s="253"/>
      <c r="S290" s="253"/>
      <c r="T290" s="254"/>
      <c r="AT290" s="255" t="s">
        <v>182</v>
      </c>
      <c r="AU290" s="255" t="s">
        <v>88</v>
      </c>
      <c r="AV290" s="15" t="s">
        <v>86</v>
      </c>
      <c r="AW290" s="15" t="s">
        <v>34</v>
      </c>
      <c r="AX290" s="15" t="s">
        <v>78</v>
      </c>
      <c r="AY290" s="255" t="s">
        <v>159</v>
      </c>
    </row>
    <row r="291" spans="1:65" s="13" customFormat="1" ht="11.25">
      <c r="B291" s="207"/>
      <c r="C291" s="208"/>
      <c r="D291" s="209" t="s">
        <v>182</v>
      </c>
      <c r="E291" s="210" t="s">
        <v>1</v>
      </c>
      <c r="F291" s="211" t="s">
        <v>1251</v>
      </c>
      <c r="G291" s="208"/>
      <c r="H291" s="212">
        <v>16</v>
      </c>
      <c r="I291" s="213"/>
      <c r="J291" s="208"/>
      <c r="K291" s="208"/>
      <c r="L291" s="214"/>
      <c r="M291" s="215"/>
      <c r="N291" s="216"/>
      <c r="O291" s="216"/>
      <c r="P291" s="216"/>
      <c r="Q291" s="216"/>
      <c r="R291" s="216"/>
      <c r="S291" s="216"/>
      <c r="T291" s="217"/>
      <c r="AT291" s="218" t="s">
        <v>182</v>
      </c>
      <c r="AU291" s="218" t="s">
        <v>88</v>
      </c>
      <c r="AV291" s="13" t="s">
        <v>88</v>
      </c>
      <c r="AW291" s="13" t="s">
        <v>34</v>
      </c>
      <c r="AX291" s="13" t="s">
        <v>78</v>
      </c>
      <c r="AY291" s="218" t="s">
        <v>159</v>
      </c>
    </row>
    <row r="292" spans="1:65" s="15" customFormat="1" ht="11.25">
      <c r="B292" s="246"/>
      <c r="C292" s="247"/>
      <c r="D292" s="209" t="s">
        <v>182</v>
      </c>
      <c r="E292" s="248" t="s">
        <v>1</v>
      </c>
      <c r="F292" s="249" t="s">
        <v>1096</v>
      </c>
      <c r="G292" s="247"/>
      <c r="H292" s="248" t="s">
        <v>1</v>
      </c>
      <c r="I292" s="250"/>
      <c r="J292" s="247"/>
      <c r="K292" s="247"/>
      <c r="L292" s="251"/>
      <c r="M292" s="252"/>
      <c r="N292" s="253"/>
      <c r="O292" s="253"/>
      <c r="P292" s="253"/>
      <c r="Q292" s="253"/>
      <c r="R292" s="253"/>
      <c r="S292" s="253"/>
      <c r="T292" s="254"/>
      <c r="AT292" s="255" t="s">
        <v>182</v>
      </c>
      <c r="AU292" s="255" t="s">
        <v>88</v>
      </c>
      <c r="AV292" s="15" t="s">
        <v>86</v>
      </c>
      <c r="AW292" s="15" t="s">
        <v>34</v>
      </c>
      <c r="AX292" s="15" t="s">
        <v>78</v>
      </c>
      <c r="AY292" s="255" t="s">
        <v>159</v>
      </c>
    </row>
    <row r="293" spans="1:65" s="13" customFormat="1" ht="11.25">
      <c r="B293" s="207"/>
      <c r="C293" s="208"/>
      <c r="D293" s="209" t="s">
        <v>182</v>
      </c>
      <c r="E293" s="210" t="s">
        <v>1</v>
      </c>
      <c r="F293" s="211" t="s">
        <v>1252</v>
      </c>
      <c r="G293" s="208"/>
      <c r="H293" s="212">
        <v>27</v>
      </c>
      <c r="I293" s="213"/>
      <c r="J293" s="208"/>
      <c r="K293" s="208"/>
      <c r="L293" s="214"/>
      <c r="M293" s="215"/>
      <c r="N293" s="216"/>
      <c r="O293" s="216"/>
      <c r="P293" s="216"/>
      <c r="Q293" s="216"/>
      <c r="R293" s="216"/>
      <c r="S293" s="216"/>
      <c r="T293" s="217"/>
      <c r="AT293" s="218" t="s">
        <v>182</v>
      </c>
      <c r="AU293" s="218" t="s">
        <v>88</v>
      </c>
      <c r="AV293" s="13" t="s">
        <v>88</v>
      </c>
      <c r="AW293" s="13" t="s">
        <v>34</v>
      </c>
      <c r="AX293" s="13" t="s">
        <v>78</v>
      </c>
      <c r="AY293" s="218" t="s">
        <v>159</v>
      </c>
    </row>
    <row r="294" spans="1:65" s="15" customFormat="1" ht="11.25">
      <c r="B294" s="246"/>
      <c r="C294" s="247"/>
      <c r="D294" s="209" t="s">
        <v>182</v>
      </c>
      <c r="E294" s="248" t="s">
        <v>1</v>
      </c>
      <c r="F294" s="249" t="s">
        <v>1098</v>
      </c>
      <c r="G294" s="247"/>
      <c r="H294" s="248" t="s">
        <v>1</v>
      </c>
      <c r="I294" s="250"/>
      <c r="J294" s="247"/>
      <c r="K294" s="247"/>
      <c r="L294" s="251"/>
      <c r="M294" s="252"/>
      <c r="N294" s="253"/>
      <c r="O294" s="253"/>
      <c r="P294" s="253"/>
      <c r="Q294" s="253"/>
      <c r="R294" s="253"/>
      <c r="S294" s="253"/>
      <c r="T294" s="254"/>
      <c r="AT294" s="255" t="s">
        <v>182</v>
      </c>
      <c r="AU294" s="255" t="s">
        <v>88</v>
      </c>
      <c r="AV294" s="15" t="s">
        <v>86</v>
      </c>
      <c r="AW294" s="15" t="s">
        <v>34</v>
      </c>
      <c r="AX294" s="15" t="s">
        <v>78</v>
      </c>
      <c r="AY294" s="255" t="s">
        <v>159</v>
      </c>
    </row>
    <row r="295" spans="1:65" s="13" customFormat="1" ht="11.25">
      <c r="B295" s="207"/>
      <c r="C295" s="208"/>
      <c r="D295" s="209" t="s">
        <v>182</v>
      </c>
      <c r="E295" s="210" t="s">
        <v>1</v>
      </c>
      <c r="F295" s="211" t="s">
        <v>1253</v>
      </c>
      <c r="G295" s="208"/>
      <c r="H295" s="212">
        <v>13.5</v>
      </c>
      <c r="I295" s="213"/>
      <c r="J295" s="208"/>
      <c r="K295" s="208"/>
      <c r="L295" s="214"/>
      <c r="M295" s="215"/>
      <c r="N295" s="216"/>
      <c r="O295" s="216"/>
      <c r="P295" s="216"/>
      <c r="Q295" s="216"/>
      <c r="R295" s="216"/>
      <c r="S295" s="216"/>
      <c r="T295" s="217"/>
      <c r="AT295" s="218" t="s">
        <v>182</v>
      </c>
      <c r="AU295" s="218" t="s">
        <v>88</v>
      </c>
      <c r="AV295" s="13" t="s">
        <v>88</v>
      </c>
      <c r="AW295" s="13" t="s">
        <v>34</v>
      </c>
      <c r="AX295" s="13" t="s">
        <v>78</v>
      </c>
      <c r="AY295" s="218" t="s">
        <v>159</v>
      </c>
    </row>
    <row r="296" spans="1:65" s="15" customFormat="1" ht="11.25">
      <c r="B296" s="246"/>
      <c r="C296" s="247"/>
      <c r="D296" s="209" t="s">
        <v>182</v>
      </c>
      <c r="E296" s="248" t="s">
        <v>1</v>
      </c>
      <c r="F296" s="249" t="s">
        <v>1100</v>
      </c>
      <c r="G296" s="247"/>
      <c r="H296" s="248" t="s">
        <v>1</v>
      </c>
      <c r="I296" s="250"/>
      <c r="J296" s="247"/>
      <c r="K296" s="247"/>
      <c r="L296" s="251"/>
      <c r="M296" s="252"/>
      <c r="N296" s="253"/>
      <c r="O296" s="253"/>
      <c r="P296" s="253"/>
      <c r="Q296" s="253"/>
      <c r="R296" s="253"/>
      <c r="S296" s="253"/>
      <c r="T296" s="254"/>
      <c r="AT296" s="255" t="s">
        <v>182</v>
      </c>
      <c r="AU296" s="255" t="s">
        <v>88</v>
      </c>
      <c r="AV296" s="15" t="s">
        <v>86</v>
      </c>
      <c r="AW296" s="15" t="s">
        <v>34</v>
      </c>
      <c r="AX296" s="15" t="s">
        <v>78</v>
      </c>
      <c r="AY296" s="255" t="s">
        <v>159</v>
      </c>
    </row>
    <row r="297" spans="1:65" s="13" customFormat="1" ht="11.25">
      <c r="B297" s="207"/>
      <c r="C297" s="208"/>
      <c r="D297" s="209" t="s">
        <v>182</v>
      </c>
      <c r="E297" s="210" t="s">
        <v>1</v>
      </c>
      <c r="F297" s="211" t="s">
        <v>1254</v>
      </c>
      <c r="G297" s="208"/>
      <c r="H297" s="212">
        <v>6</v>
      </c>
      <c r="I297" s="213"/>
      <c r="J297" s="208"/>
      <c r="K297" s="208"/>
      <c r="L297" s="214"/>
      <c r="M297" s="215"/>
      <c r="N297" s="216"/>
      <c r="O297" s="216"/>
      <c r="P297" s="216"/>
      <c r="Q297" s="216"/>
      <c r="R297" s="216"/>
      <c r="S297" s="216"/>
      <c r="T297" s="217"/>
      <c r="AT297" s="218" t="s">
        <v>182</v>
      </c>
      <c r="AU297" s="218" t="s">
        <v>88</v>
      </c>
      <c r="AV297" s="13" t="s">
        <v>88</v>
      </c>
      <c r="AW297" s="13" t="s">
        <v>34</v>
      </c>
      <c r="AX297" s="13" t="s">
        <v>78</v>
      </c>
      <c r="AY297" s="218" t="s">
        <v>159</v>
      </c>
    </row>
    <row r="298" spans="1:65" s="15" customFormat="1" ht="11.25">
      <c r="B298" s="246"/>
      <c r="C298" s="247"/>
      <c r="D298" s="209" t="s">
        <v>182</v>
      </c>
      <c r="E298" s="248" t="s">
        <v>1</v>
      </c>
      <c r="F298" s="249" t="s">
        <v>1108</v>
      </c>
      <c r="G298" s="247"/>
      <c r="H298" s="248" t="s">
        <v>1</v>
      </c>
      <c r="I298" s="250"/>
      <c r="J298" s="247"/>
      <c r="K298" s="247"/>
      <c r="L298" s="251"/>
      <c r="M298" s="252"/>
      <c r="N298" s="253"/>
      <c r="O298" s="253"/>
      <c r="P298" s="253"/>
      <c r="Q298" s="253"/>
      <c r="R298" s="253"/>
      <c r="S298" s="253"/>
      <c r="T298" s="254"/>
      <c r="AT298" s="255" t="s">
        <v>182</v>
      </c>
      <c r="AU298" s="255" t="s">
        <v>88</v>
      </c>
      <c r="AV298" s="15" t="s">
        <v>86</v>
      </c>
      <c r="AW298" s="15" t="s">
        <v>34</v>
      </c>
      <c r="AX298" s="15" t="s">
        <v>78</v>
      </c>
      <c r="AY298" s="255" t="s">
        <v>159</v>
      </c>
    </row>
    <row r="299" spans="1:65" s="13" customFormat="1" ht="11.25">
      <c r="B299" s="207"/>
      <c r="C299" s="208"/>
      <c r="D299" s="209" t="s">
        <v>182</v>
      </c>
      <c r="E299" s="210" t="s">
        <v>1</v>
      </c>
      <c r="F299" s="211" t="s">
        <v>788</v>
      </c>
      <c r="G299" s="208"/>
      <c r="H299" s="212">
        <v>2.4</v>
      </c>
      <c r="I299" s="213"/>
      <c r="J299" s="208"/>
      <c r="K299" s="208"/>
      <c r="L299" s="214"/>
      <c r="M299" s="215"/>
      <c r="N299" s="216"/>
      <c r="O299" s="216"/>
      <c r="P299" s="216"/>
      <c r="Q299" s="216"/>
      <c r="R299" s="216"/>
      <c r="S299" s="216"/>
      <c r="T299" s="217"/>
      <c r="AT299" s="218" t="s">
        <v>182</v>
      </c>
      <c r="AU299" s="218" t="s">
        <v>88</v>
      </c>
      <c r="AV299" s="13" t="s">
        <v>88</v>
      </c>
      <c r="AW299" s="13" t="s">
        <v>34</v>
      </c>
      <c r="AX299" s="13" t="s">
        <v>78</v>
      </c>
      <c r="AY299" s="218" t="s">
        <v>159</v>
      </c>
    </row>
    <row r="300" spans="1:65" s="13" customFormat="1" ht="11.25">
      <c r="B300" s="207"/>
      <c r="C300" s="208"/>
      <c r="D300" s="209" t="s">
        <v>182</v>
      </c>
      <c r="E300" s="210" t="s">
        <v>1</v>
      </c>
      <c r="F300" s="211" t="s">
        <v>1255</v>
      </c>
      <c r="G300" s="208"/>
      <c r="H300" s="212">
        <v>2.72</v>
      </c>
      <c r="I300" s="213"/>
      <c r="J300" s="208"/>
      <c r="K300" s="208"/>
      <c r="L300" s="214"/>
      <c r="M300" s="215"/>
      <c r="N300" s="216"/>
      <c r="O300" s="216"/>
      <c r="P300" s="216"/>
      <c r="Q300" s="216"/>
      <c r="R300" s="216"/>
      <c r="S300" s="216"/>
      <c r="T300" s="217"/>
      <c r="AT300" s="218" t="s">
        <v>182</v>
      </c>
      <c r="AU300" s="218" t="s">
        <v>88</v>
      </c>
      <c r="AV300" s="13" t="s">
        <v>88</v>
      </c>
      <c r="AW300" s="13" t="s">
        <v>34</v>
      </c>
      <c r="AX300" s="13" t="s">
        <v>78</v>
      </c>
      <c r="AY300" s="218" t="s">
        <v>159</v>
      </c>
    </row>
    <row r="301" spans="1:65" s="15" customFormat="1" ht="11.25">
      <c r="B301" s="246"/>
      <c r="C301" s="247"/>
      <c r="D301" s="209" t="s">
        <v>182</v>
      </c>
      <c r="E301" s="248" t="s">
        <v>1</v>
      </c>
      <c r="F301" s="249" t="s">
        <v>1256</v>
      </c>
      <c r="G301" s="247"/>
      <c r="H301" s="248" t="s">
        <v>1</v>
      </c>
      <c r="I301" s="250"/>
      <c r="J301" s="247"/>
      <c r="K301" s="247"/>
      <c r="L301" s="251"/>
      <c r="M301" s="252"/>
      <c r="N301" s="253"/>
      <c r="O301" s="253"/>
      <c r="P301" s="253"/>
      <c r="Q301" s="253"/>
      <c r="R301" s="253"/>
      <c r="S301" s="253"/>
      <c r="T301" s="254"/>
      <c r="AT301" s="255" t="s">
        <v>182</v>
      </c>
      <c r="AU301" s="255" t="s">
        <v>88</v>
      </c>
      <c r="AV301" s="15" t="s">
        <v>86</v>
      </c>
      <c r="AW301" s="15" t="s">
        <v>34</v>
      </c>
      <c r="AX301" s="15" t="s">
        <v>78</v>
      </c>
      <c r="AY301" s="255" t="s">
        <v>159</v>
      </c>
    </row>
    <row r="302" spans="1:65" s="13" customFormat="1" ht="11.25">
      <c r="B302" s="207"/>
      <c r="C302" s="208"/>
      <c r="D302" s="209" t="s">
        <v>182</v>
      </c>
      <c r="E302" s="210" t="s">
        <v>1</v>
      </c>
      <c r="F302" s="211" t="s">
        <v>1257</v>
      </c>
      <c r="G302" s="208"/>
      <c r="H302" s="212">
        <v>1.04</v>
      </c>
      <c r="I302" s="213"/>
      <c r="J302" s="208"/>
      <c r="K302" s="208"/>
      <c r="L302" s="214"/>
      <c r="M302" s="215"/>
      <c r="N302" s="216"/>
      <c r="O302" s="216"/>
      <c r="P302" s="216"/>
      <c r="Q302" s="216"/>
      <c r="R302" s="216"/>
      <c r="S302" s="216"/>
      <c r="T302" s="217"/>
      <c r="AT302" s="218" t="s">
        <v>182</v>
      </c>
      <c r="AU302" s="218" t="s">
        <v>88</v>
      </c>
      <c r="AV302" s="13" t="s">
        <v>88</v>
      </c>
      <c r="AW302" s="13" t="s">
        <v>34</v>
      </c>
      <c r="AX302" s="13" t="s">
        <v>78</v>
      </c>
      <c r="AY302" s="218" t="s">
        <v>159</v>
      </c>
    </row>
    <row r="303" spans="1:65" s="14" customFormat="1" ht="11.25">
      <c r="B303" s="219"/>
      <c r="C303" s="220"/>
      <c r="D303" s="209" t="s">
        <v>182</v>
      </c>
      <c r="E303" s="221" t="s">
        <v>1</v>
      </c>
      <c r="F303" s="222" t="s">
        <v>184</v>
      </c>
      <c r="G303" s="220"/>
      <c r="H303" s="223">
        <v>68.660000000000011</v>
      </c>
      <c r="I303" s="224"/>
      <c r="J303" s="220"/>
      <c r="K303" s="220"/>
      <c r="L303" s="225"/>
      <c r="M303" s="226"/>
      <c r="N303" s="227"/>
      <c r="O303" s="227"/>
      <c r="P303" s="227"/>
      <c r="Q303" s="227"/>
      <c r="R303" s="227"/>
      <c r="S303" s="227"/>
      <c r="T303" s="228"/>
      <c r="AT303" s="229" t="s">
        <v>182</v>
      </c>
      <c r="AU303" s="229" t="s">
        <v>88</v>
      </c>
      <c r="AV303" s="14" t="s">
        <v>166</v>
      </c>
      <c r="AW303" s="14" t="s">
        <v>34</v>
      </c>
      <c r="AX303" s="14" t="s">
        <v>86</v>
      </c>
      <c r="AY303" s="229" t="s">
        <v>159</v>
      </c>
    </row>
    <row r="304" spans="1:65" s="2" customFormat="1" ht="49.15" customHeight="1">
      <c r="A304" s="35"/>
      <c r="B304" s="36"/>
      <c r="C304" s="193" t="s">
        <v>425</v>
      </c>
      <c r="D304" s="193" t="s">
        <v>162</v>
      </c>
      <c r="E304" s="194" t="s">
        <v>1258</v>
      </c>
      <c r="F304" s="195" t="s">
        <v>1259</v>
      </c>
      <c r="G304" s="196" t="s">
        <v>269</v>
      </c>
      <c r="H304" s="197">
        <v>5.2</v>
      </c>
      <c r="I304" s="198"/>
      <c r="J304" s="199">
        <f>ROUND(I304*H304,2)</f>
        <v>0</v>
      </c>
      <c r="K304" s="200"/>
      <c r="L304" s="40"/>
      <c r="M304" s="201" t="s">
        <v>1</v>
      </c>
      <c r="N304" s="202" t="s">
        <v>44</v>
      </c>
      <c r="O304" s="72"/>
      <c r="P304" s="203">
        <f>O304*H304</f>
        <v>0</v>
      </c>
      <c r="Q304" s="203">
        <v>1.6080000000000001E-2</v>
      </c>
      <c r="R304" s="203">
        <f>Q304*H304</f>
        <v>8.361600000000001E-2</v>
      </c>
      <c r="S304" s="203">
        <v>0</v>
      </c>
      <c r="T304" s="204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205" t="s">
        <v>238</v>
      </c>
      <c r="AT304" s="205" t="s">
        <v>162</v>
      </c>
      <c r="AU304" s="205" t="s">
        <v>88</v>
      </c>
      <c r="AY304" s="18" t="s">
        <v>159</v>
      </c>
      <c r="BE304" s="206">
        <f>IF(N304="základní",J304,0)</f>
        <v>0</v>
      </c>
      <c r="BF304" s="206">
        <f>IF(N304="snížená",J304,0)</f>
        <v>0</v>
      </c>
      <c r="BG304" s="206">
        <f>IF(N304="zákl. přenesená",J304,0)</f>
        <v>0</v>
      </c>
      <c r="BH304" s="206">
        <f>IF(N304="sníž. přenesená",J304,0)</f>
        <v>0</v>
      </c>
      <c r="BI304" s="206">
        <f>IF(N304="nulová",J304,0)</f>
        <v>0</v>
      </c>
      <c r="BJ304" s="18" t="s">
        <v>88</v>
      </c>
      <c r="BK304" s="206">
        <f>ROUND(I304*H304,2)</f>
        <v>0</v>
      </c>
      <c r="BL304" s="18" t="s">
        <v>238</v>
      </c>
      <c r="BM304" s="205" t="s">
        <v>1260</v>
      </c>
    </row>
    <row r="305" spans="1:65" s="13" customFormat="1" ht="11.25">
      <c r="B305" s="207"/>
      <c r="C305" s="208"/>
      <c r="D305" s="209" t="s">
        <v>182</v>
      </c>
      <c r="E305" s="210" t="s">
        <v>1</v>
      </c>
      <c r="F305" s="211" t="s">
        <v>1261</v>
      </c>
      <c r="G305" s="208"/>
      <c r="H305" s="212">
        <v>2.2000000000000002</v>
      </c>
      <c r="I305" s="213"/>
      <c r="J305" s="208"/>
      <c r="K305" s="208"/>
      <c r="L305" s="214"/>
      <c r="M305" s="215"/>
      <c r="N305" s="216"/>
      <c r="O305" s="216"/>
      <c r="P305" s="216"/>
      <c r="Q305" s="216"/>
      <c r="R305" s="216"/>
      <c r="S305" s="216"/>
      <c r="T305" s="217"/>
      <c r="AT305" s="218" t="s">
        <v>182</v>
      </c>
      <c r="AU305" s="218" t="s">
        <v>88</v>
      </c>
      <c r="AV305" s="13" t="s">
        <v>88</v>
      </c>
      <c r="AW305" s="13" t="s">
        <v>34</v>
      </c>
      <c r="AX305" s="13" t="s">
        <v>78</v>
      </c>
      <c r="AY305" s="218" t="s">
        <v>159</v>
      </c>
    </row>
    <row r="306" spans="1:65" s="13" customFormat="1" ht="11.25">
      <c r="B306" s="207"/>
      <c r="C306" s="208"/>
      <c r="D306" s="209" t="s">
        <v>182</v>
      </c>
      <c r="E306" s="210" t="s">
        <v>1</v>
      </c>
      <c r="F306" s="211" t="s">
        <v>1262</v>
      </c>
      <c r="G306" s="208"/>
      <c r="H306" s="212">
        <v>3</v>
      </c>
      <c r="I306" s="213"/>
      <c r="J306" s="208"/>
      <c r="K306" s="208"/>
      <c r="L306" s="214"/>
      <c r="M306" s="215"/>
      <c r="N306" s="216"/>
      <c r="O306" s="216"/>
      <c r="P306" s="216"/>
      <c r="Q306" s="216"/>
      <c r="R306" s="216"/>
      <c r="S306" s="216"/>
      <c r="T306" s="217"/>
      <c r="AT306" s="218" t="s">
        <v>182</v>
      </c>
      <c r="AU306" s="218" t="s">
        <v>88</v>
      </c>
      <c r="AV306" s="13" t="s">
        <v>88</v>
      </c>
      <c r="AW306" s="13" t="s">
        <v>34</v>
      </c>
      <c r="AX306" s="13" t="s">
        <v>78</v>
      </c>
      <c r="AY306" s="218" t="s">
        <v>159</v>
      </c>
    </row>
    <row r="307" spans="1:65" s="14" customFormat="1" ht="11.25">
      <c r="B307" s="219"/>
      <c r="C307" s="220"/>
      <c r="D307" s="209" t="s">
        <v>182</v>
      </c>
      <c r="E307" s="221" t="s">
        <v>1</v>
      </c>
      <c r="F307" s="222" t="s">
        <v>184</v>
      </c>
      <c r="G307" s="220"/>
      <c r="H307" s="223">
        <v>5.2</v>
      </c>
      <c r="I307" s="224"/>
      <c r="J307" s="220"/>
      <c r="K307" s="220"/>
      <c r="L307" s="225"/>
      <c r="M307" s="226"/>
      <c r="N307" s="227"/>
      <c r="O307" s="227"/>
      <c r="P307" s="227"/>
      <c r="Q307" s="227"/>
      <c r="R307" s="227"/>
      <c r="S307" s="227"/>
      <c r="T307" s="228"/>
      <c r="AT307" s="229" t="s">
        <v>182</v>
      </c>
      <c r="AU307" s="229" t="s">
        <v>88</v>
      </c>
      <c r="AV307" s="14" t="s">
        <v>166</v>
      </c>
      <c r="AW307" s="14" t="s">
        <v>34</v>
      </c>
      <c r="AX307" s="14" t="s">
        <v>86</v>
      </c>
      <c r="AY307" s="229" t="s">
        <v>159</v>
      </c>
    </row>
    <row r="308" spans="1:65" s="2" customFormat="1" ht="37.9" customHeight="1">
      <c r="A308" s="35"/>
      <c r="B308" s="36"/>
      <c r="C308" s="193" t="s">
        <v>429</v>
      </c>
      <c r="D308" s="193" t="s">
        <v>162</v>
      </c>
      <c r="E308" s="194" t="s">
        <v>1263</v>
      </c>
      <c r="F308" s="195" t="s">
        <v>1264</v>
      </c>
      <c r="G308" s="196" t="s">
        <v>269</v>
      </c>
      <c r="H308" s="197">
        <v>68.66</v>
      </c>
      <c r="I308" s="198"/>
      <c r="J308" s="199">
        <f>ROUND(I308*H308,2)</f>
        <v>0</v>
      </c>
      <c r="K308" s="200"/>
      <c r="L308" s="40"/>
      <c r="M308" s="201" t="s">
        <v>1</v>
      </c>
      <c r="N308" s="202" t="s">
        <v>44</v>
      </c>
      <c r="O308" s="72"/>
      <c r="P308" s="203">
        <f>O308*H308</f>
        <v>0</v>
      </c>
      <c r="Q308" s="203">
        <v>1E-4</v>
      </c>
      <c r="R308" s="203">
        <f>Q308*H308</f>
        <v>6.8659999999999997E-3</v>
      </c>
      <c r="S308" s="203">
        <v>0</v>
      </c>
      <c r="T308" s="204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05" t="s">
        <v>238</v>
      </c>
      <c r="AT308" s="205" t="s">
        <v>162</v>
      </c>
      <c r="AU308" s="205" t="s">
        <v>88</v>
      </c>
      <c r="AY308" s="18" t="s">
        <v>159</v>
      </c>
      <c r="BE308" s="206">
        <f>IF(N308="základní",J308,0)</f>
        <v>0</v>
      </c>
      <c r="BF308" s="206">
        <f>IF(N308="snížená",J308,0)</f>
        <v>0</v>
      </c>
      <c r="BG308" s="206">
        <f>IF(N308="zákl. přenesená",J308,0)</f>
        <v>0</v>
      </c>
      <c r="BH308" s="206">
        <f>IF(N308="sníž. přenesená",J308,0)</f>
        <v>0</v>
      </c>
      <c r="BI308" s="206">
        <f>IF(N308="nulová",J308,0)</f>
        <v>0</v>
      </c>
      <c r="BJ308" s="18" t="s">
        <v>88</v>
      </c>
      <c r="BK308" s="206">
        <f>ROUND(I308*H308,2)</f>
        <v>0</v>
      </c>
      <c r="BL308" s="18" t="s">
        <v>238</v>
      </c>
      <c r="BM308" s="205" t="s">
        <v>1265</v>
      </c>
    </row>
    <row r="309" spans="1:65" s="2" customFormat="1" ht="44.25" customHeight="1">
      <c r="A309" s="35"/>
      <c r="B309" s="36"/>
      <c r="C309" s="193" t="s">
        <v>433</v>
      </c>
      <c r="D309" s="193" t="s">
        <v>162</v>
      </c>
      <c r="E309" s="194" t="s">
        <v>1266</v>
      </c>
      <c r="F309" s="195" t="s">
        <v>1267</v>
      </c>
      <c r="G309" s="196" t="s">
        <v>269</v>
      </c>
      <c r="H309" s="197">
        <v>73.86</v>
      </c>
      <c r="I309" s="198"/>
      <c r="J309" s="199">
        <f>ROUND(I309*H309,2)</f>
        <v>0</v>
      </c>
      <c r="K309" s="200"/>
      <c r="L309" s="40"/>
      <c r="M309" s="201" t="s">
        <v>1</v>
      </c>
      <c r="N309" s="202" t="s">
        <v>44</v>
      </c>
      <c r="O309" s="72"/>
      <c r="P309" s="203">
        <f>O309*H309</f>
        <v>0</v>
      </c>
      <c r="Q309" s="203">
        <v>0</v>
      </c>
      <c r="R309" s="203">
        <f>Q309*H309</f>
        <v>0</v>
      </c>
      <c r="S309" s="203">
        <v>0</v>
      </c>
      <c r="T309" s="204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205" t="s">
        <v>238</v>
      </c>
      <c r="AT309" s="205" t="s">
        <v>162</v>
      </c>
      <c r="AU309" s="205" t="s">
        <v>88</v>
      </c>
      <c r="AY309" s="18" t="s">
        <v>159</v>
      </c>
      <c r="BE309" s="206">
        <f>IF(N309="základní",J309,0)</f>
        <v>0</v>
      </c>
      <c r="BF309" s="206">
        <f>IF(N309="snížená",J309,0)</f>
        <v>0</v>
      </c>
      <c r="BG309" s="206">
        <f>IF(N309="zákl. přenesená",J309,0)</f>
        <v>0</v>
      </c>
      <c r="BH309" s="206">
        <f>IF(N309="sníž. přenesená",J309,0)</f>
        <v>0</v>
      </c>
      <c r="BI309" s="206">
        <f>IF(N309="nulová",J309,0)</f>
        <v>0</v>
      </c>
      <c r="BJ309" s="18" t="s">
        <v>88</v>
      </c>
      <c r="BK309" s="206">
        <f>ROUND(I309*H309,2)</f>
        <v>0</v>
      </c>
      <c r="BL309" s="18" t="s">
        <v>238</v>
      </c>
      <c r="BM309" s="205" t="s">
        <v>1268</v>
      </c>
    </row>
    <row r="310" spans="1:65" s="13" customFormat="1" ht="11.25">
      <c r="B310" s="207"/>
      <c r="C310" s="208"/>
      <c r="D310" s="209" t="s">
        <v>182</v>
      </c>
      <c r="E310" s="210" t="s">
        <v>1</v>
      </c>
      <c r="F310" s="211" t="s">
        <v>1269</v>
      </c>
      <c r="G310" s="208"/>
      <c r="H310" s="212">
        <v>68.66</v>
      </c>
      <c r="I310" s="213"/>
      <c r="J310" s="208"/>
      <c r="K310" s="208"/>
      <c r="L310" s="214"/>
      <c r="M310" s="215"/>
      <c r="N310" s="216"/>
      <c r="O310" s="216"/>
      <c r="P310" s="216"/>
      <c r="Q310" s="216"/>
      <c r="R310" s="216"/>
      <c r="S310" s="216"/>
      <c r="T310" s="217"/>
      <c r="AT310" s="218" t="s">
        <v>182</v>
      </c>
      <c r="AU310" s="218" t="s">
        <v>88</v>
      </c>
      <c r="AV310" s="13" t="s">
        <v>88</v>
      </c>
      <c r="AW310" s="13" t="s">
        <v>34</v>
      </c>
      <c r="AX310" s="13" t="s">
        <v>78</v>
      </c>
      <c r="AY310" s="218" t="s">
        <v>159</v>
      </c>
    </row>
    <row r="311" spans="1:65" s="13" customFormat="1" ht="11.25">
      <c r="B311" s="207"/>
      <c r="C311" s="208"/>
      <c r="D311" s="209" t="s">
        <v>182</v>
      </c>
      <c r="E311" s="210" t="s">
        <v>1</v>
      </c>
      <c r="F311" s="211" t="s">
        <v>1270</v>
      </c>
      <c r="G311" s="208"/>
      <c r="H311" s="212">
        <v>5.2</v>
      </c>
      <c r="I311" s="213"/>
      <c r="J311" s="208"/>
      <c r="K311" s="208"/>
      <c r="L311" s="214"/>
      <c r="M311" s="215"/>
      <c r="N311" s="216"/>
      <c r="O311" s="216"/>
      <c r="P311" s="216"/>
      <c r="Q311" s="216"/>
      <c r="R311" s="216"/>
      <c r="S311" s="216"/>
      <c r="T311" s="217"/>
      <c r="AT311" s="218" t="s">
        <v>182</v>
      </c>
      <c r="AU311" s="218" t="s">
        <v>88</v>
      </c>
      <c r="AV311" s="13" t="s">
        <v>88</v>
      </c>
      <c r="AW311" s="13" t="s">
        <v>34</v>
      </c>
      <c r="AX311" s="13" t="s">
        <v>78</v>
      </c>
      <c r="AY311" s="218" t="s">
        <v>159</v>
      </c>
    </row>
    <row r="312" spans="1:65" s="14" customFormat="1" ht="11.25">
      <c r="B312" s="219"/>
      <c r="C312" s="220"/>
      <c r="D312" s="209" t="s">
        <v>182</v>
      </c>
      <c r="E312" s="221" t="s">
        <v>1</v>
      </c>
      <c r="F312" s="222" t="s">
        <v>184</v>
      </c>
      <c r="G312" s="220"/>
      <c r="H312" s="223">
        <v>73.86</v>
      </c>
      <c r="I312" s="224"/>
      <c r="J312" s="220"/>
      <c r="K312" s="220"/>
      <c r="L312" s="225"/>
      <c r="M312" s="226"/>
      <c r="N312" s="227"/>
      <c r="O312" s="227"/>
      <c r="P312" s="227"/>
      <c r="Q312" s="227"/>
      <c r="R312" s="227"/>
      <c r="S312" s="227"/>
      <c r="T312" s="228"/>
      <c r="AT312" s="229" t="s">
        <v>182</v>
      </c>
      <c r="AU312" s="229" t="s">
        <v>88</v>
      </c>
      <c r="AV312" s="14" t="s">
        <v>166</v>
      </c>
      <c r="AW312" s="14" t="s">
        <v>34</v>
      </c>
      <c r="AX312" s="14" t="s">
        <v>86</v>
      </c>
      <c r="AY312" s="229" t="s">
        <v>159</v>
      </c>
    </row>
    <row r="313" spans="1:65" s="2" customFormat="1" ht="24.2" customHeight="1">
      <c r="A313" s="35"/>
      <c r="B313" s="36"/>
      <c r="C313" s="234" t="s">
        <v>437</v>
      </c>
      <c r="D313" s="234" t="s">
        <v>240</v>
      </c>
      <c r="E313" s="235" t="s">
        <v>1271</v>
      </c>
      <c r="F313" s="236" t="s">
        <v>1272</v>
      </c>
      <c r="G313" s="237" t="s">
        <v>269</v>
      </c>
      <c r="H313" s="238">
        <v>82.981999999999999</v>
      </c>
      <c r="I313" s="239"/>
      <c r="J313" s="240">
        <f>ROUND(I313*H313,2)</f>
        <v>0</v>
      </c>
      <c r="K313" s="241"/>
      <c r="L313" s="242"/>
      <c r="M313" s="243" t="s">
        <v>1</v>
      </c>
      <c r="N313" s="244" t="s">
        <v>44</v>
      </c>
      <c r="O313" s="72"/>
      <c r="P313" s="203">
        <f>O313*H313</f>
        <v>0</v>
      </c>
      <c r="Q313" s="203">
        <v>1.6000000000000001E-4</v>
      </c>
      <c r="R313" s="203">
        <f>Q313*H313</f>
        <v>1.3277120000000002E-2</v>
      </c>
      <c r="S313" s="203">
        <v>0</v>
      </c>
      <c r="T313" s="204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205" t="s">
        <v>243</v>
      </c>
      <c r="AT313" s="205" t="s">
        <v>240</v>
      </c>
      <c r="AU313" s="205" t="s">
        <v>88</v>
      </c>
      <c r="AY313" s="18" t="s">
        <v>159</v>
      </c>
      <c r="BE313" s="206">
        <f>IF(N313="základní",J313,0)</f>
        <v>0</v>
      </c>
      <c r="BF313" s="206">
        <f>IF(N313="snížená",J313,0)</f>
        <v>0</v>
      </c>
      <c r="BG313" s="206">
        <f>IF(N313="zákl. přenesená",J313,0)</f>
        <v>0</v>
      </c>
      <c r="BH313" s="206">
        <f>IF(N313="sníž. přenesená",J313,0)</f>
        <v>0</v>
      </c>
      <c r="BI313" s="206">
        <f>IF(N313="nulová",J313,0)</f>
        <v>0</v>
      </c>
      <c r="BJ313" s="18" t="s">
        <v>88</v>
      </c>
      <c r="BK313" s="206">
        <f>ROUND(I313*H313,2)</f>
        <v>0</v>
      </c>
      <c r="BL313" s="18" t="s">
        <v>238</v>
      </c>
      <c r="BM313" s="205" t="s">
        <v>1273</v>
      </c>
    </row>
    <row r="314" spans="1:65" s="13" customFormat="1" ht="11.25">
      <c r="B314" s="207"/>
      <c r="C314" s="208"/>
      <c r="D314" s="209" t="s">
        <v>182</v>
      </c>
      <c r="E314" s="210" t="s">
        <v>1</v>
      </c>
      <c r="F314" s="211" t="s">
        <v>1274</v>
      </c>
      <c r="G314" s="208"/>
      <c r="H314" s="212">
        <v>82.981999999999999</v>
      </c>
      <c r="I314" s="213"/>
      <c r="J314" s="208"/>
      <c r="K314" s="208"/>
      <c r="L314" s="214"/>
      <c r="M314" s="215"/>
      <c r="N314" s="216"/>
      <c r="O314" s="216"/>
      <c r="P314" s="216"/>
      <c r="Q314" s="216"/>
      <c r="R314" s="216"/>
      <c r="S314" s="216"/>
      <c r="T314" s="217"/>
      <c r="AT314" s="218" t="s">
        <v>182</v>
      </c>
      <c r="AU314" s="218" t="s">
        <v>88</v>
      </c>
      <c r="AV314" s="13" t="s">
        <v>88</v>
      </c>
      <c r="AW314" s="13" t="s">
        <v>34</v>
      </c>
      <c r="AX314" s="13" t="s">
        <v>86</v>
      </c>
      <c r="AY314" s="218" t="s">
        <v>159</v>
      </c>
    </row>
    <row r="315" spans="1:65" s="2" customFormat="1" ht="49.15" customHeight="1">
      <c r="A315" s="35"/>
      <c r="B315" s="36"/>
      <c r="C315" s="193" t="s">
        <v>441</v>
      </c>
      <c r="D315" s="193" t="s">
        <v>162</v>
      </c>
      <c r="E315" s="194" t="s">
        <v>1275</v>
      </c>
      <c r="F315" s="195" t="s">
        <v>1276</v>
      </c>
      <c r="G315" s="196" t="s">
        <v>330</v>
      </c>
      <c r="H315" s="245"/>
      <c r="I315" s="198"/>
      <c r="J315" s="199">
        <f>ROUND(I315*H315,2)</f>
        <v>0</v>
      </c>
      <c r="K315" s="200"/>
      <c r="L315" s="40"/>
      <c r="M315" s="201" t="s">
        <v>1</v>
      </c>
      <c r="N315" s="202" t="s">
        <v>44</v>
      </c>
      <c r="O315" s="72"/>
      <c r="P315" s="203">
        <f>O315*H315</f>
        <v>0</v>
      </c>
      <c r="Q315" s="203">
        <v>0</v>
      </c>
      <c r="R315" s="203">
        <f>Q315*H315</f>
        <v>0</v>
      </c>
      <c r="S315" s="203">
        <v>0</v>
      </c>
      <c r="T315" s="204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205" t="s">
        <v>238</v>
      </c>
      <c r="AT315" s="205" t="s">
        <v>162</v>
      </c>
      <c r="AU315" s="205" t="s">
        <v>88</v>
      </c>
      <c r="AY315" s="18" t="s">
        <v>159</v>
      </c>
      <c r="BE315" s="206">
        <f>IF(N315="základní",J315,0)</f>
        <v>0</v>
      </c>
      <c r="BF315" s="206">
        <f>IF(N315="snížená",J315,0)</f>
        <v>0</v>
      </c>
      <c r="BG315" s="206">
        <f>IF(N315="zákl. přenesená",J315,0)</f>
        <v>0</v>
      </c>
      <c r="BH315" s="206">
        <f>IF(N315="sníž. přenesená",J315,0)</f>
        <v>0</v>
      </c>
      <c r="BI315" s="206">
        <f>IF(N315="nulová",J315,0)</f>
        <v>0</v>
      </c>
      <c r="BJ315" s="18" t="s">
        <v>88</v>
      </c>
      <c r="BK315" s="206">
        <f>ROUND(I315*H315,2)</f>
        <v>0</v>
      </c>
      <c r="BL315" s="18" t="s">
        <v>238</v>
      </c>
      <c r="BM315" s="205" t="s">
        <v>1277</v>
      </c>
    </row>
    <row r="316" spans="1:65" s="12" customFormat="1" ht="22.9" customHeight="1">
      <c r="B316" s="177"/>
      <c r="C316" s="178"/>
      <c r="D316" s="179" t="s">
        <v>77</v>
      </c>
      <c r="E316" s="191" t="s">
        <v>809</v>
      </c>
      <c r="F316" s="191" t="s">
        <v>810</v>
      </c>
      <c r="G316" s="178"/>
      <c r="H316" s="178"/>
      <c r="I316" s="181"/>
      <c r="J316" s="192">
        <f>BK316</f>
        <v>0</v>
      </c>
      <c r="K316" s="178"/>
      <c r="L316" s="183"/>
      <c r="M316" s="184"/>
      <c r="N316" s="185"/>
      <c r="O316" s="185"/>
      <c r="P316" s="186">
        <f>SUM(P317:P332)</f>
        <v>0</v>
      </c>
      <c r="Q316" s="185"/>
      <c r="R316" s="186">
        <f>SUM(R317:R332)</f>
        <v>0.30553999999999998</v>
      </c>
      <c r="S316" s="185"/>
      <c r="T316" s="187">
        <f>SUM(T317:T332)</f>
        <v>0</v>
      </c>
      <c r="AR316" s="188" t="s">
        <v>88</v>
      </c>
      <c r="AT316" s="189" t="s">
        <v>77</v>
      </c>
      <c r="AU316" s="189" t="s">
        <v>86</v>
      </c>
      <c r="AY316" s="188" t="s">
        <v>159</v>
      </c>
      <c r="BK316" s="190">
        <f>SUM(BK317:BK332)</f>
        <v>0</v>
      </c>
    </row>
    <row r="317" spans="1:65" s="2" customFormat="1" ht="37.9" customHeight="1">
      <c r="A317" s="35"/>
      <c r="B317" s="36"/>
      <c r="C317" s="193" t="s">
        <v>445</v>
      </c>
      <c r="D317" s="193" t="s">
        <v>162</v>
      </c>
      <c r="E317" s="194" t="s">
        <v>1278</v>
      </c>
      <c r="F317" s="195" t="s">
        <v>1279</v>
      </c>
      <c r="G317" s="196" t="s">
        <v>165</v>
      </c>
      <c r="H317" s="197">
        <v>9</v>
      </c>
      <c r="I317" s="198"/>
      <c r="J317" s="199">
        <f t="shared" ref="J317:J332" si="10">ROUND(I317*H317,2)</f>
        <v>0</v>
      </c>
      <c r="K317" s="200"/>
      <c r="L317" s="40"/>
      <c r="M317" s="201" t="s">
        <v>1</v>
      </c>
      <c r="N317" s="202" t="s">
        <v>44</v>
      </c>
      <c r="O317" s="72"/>
      <c r="P317" s="203">
        <f t="shared" ref="P317:P332" si="11">O317*H317</f>
        <v>0</v>
      </c>
      <c r="Q317" s="203">
        <v>0</v>
      </c>
      <c r="R317" s="203">
        <f t="shared" ref="R317:R332" si="12">Q317*H317</f>
        <v>0</v>
      </c>
      <c r="S317" s="203">
        <v>0</v>
      </c>
      <c r="T317" s="204">
        <f t="shared" ref="T317:T332" si="13"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205" t="s">
        <v>238</v>
      </c>
      <c r="AT317" s="205" t="s">
        <v>162</v>
      </c>
      <c r="AU317" s="205" t="s">
        <v>88</v>
      </c>
      <c r="AY317" s="18" t="s">
        <v>159</v>
      </c>
      <c r="BE317" s="206">
        <f t="shared" ref="BE317:BE332" si="14">IF(N317="základní",J317,0)</f>
        <v>0</v>
      </c>
      <c r="BF317" s="206">
        <f t="shared" ref="BF317:BF332" si="15">IF(N317="snížená",J317,0)</f>
        <v>0</v>
      </c>
      <c r="BG317" s="206">
        <f t="shared" ref="BG317:BG332" si="16">IF(N317="zákl. přenesená",J317,0)</f>
        <v>0</v>
      </c>
      <c r="BH317" s="206">
        <f t="shared" ref="BH317:BH332" si="17">IF(N317="sníž. přenesená",J317,0)</f>
        <v>0</v>
      </c>
      <c r="BI317" s="206">
        <f t="shared" ref="BI317:BI332" si="18">IF(N317="nulová",J317,0)</f>
        <v>0</v>
      </c>
      <c r="BJ317" s="18" t="s">
        <v>88</v>
      </c>
      <c r="BK317" s="206">
        <f t="shared" ref="BK317:BK332" si="19">ROUND(I317*H317,2)</f>
        <v>0</v>
      </c>
      <c r="BL317" s="18" t="s">
        <v>238</v>
      </c>
      <c r="BM317" s="205" t="s">
        <v>1280</v>
      </c>
    </row>
    <row r="318" spans="1:65" s="2" customFormat="1" ht="24.2" customHeight="1">
      <c r="A318" s="35"/>
      <c r="B318" s="36"/>
      <c r="C318" s="234" t="s">
        <v>451</v>
      </c>
      <c r="D318" s="234" t="s">
        <v>240</v>
      </c>
      <c r="E318" s="235" t="s">
        <v>1281</v>
      </c>
      <c r="F318" s="236" t="s">
        <v>1282</v>
      </c>
      <c r="G318" s="237" t="s">
        <v>165</v>
      </c>
      <c r="H318" s="238">
        <v>1</v>
      </c>
      <c r="I318" s="239"/>
      <c r="J318" s="240">
        <f t="shared" si="10"/>
        <v>0</v>
      </c>
      <c r="K318" s="241"/>
      <c r="L318" s="242"/>
      <c r="M318" s="243" t="s">
        <v>1</v>
      </c>
      <c r="N318" s="244" t="s">
        <v>44</v>
      </c>
      <c r="O318" s="72"/>
      <c r="P318" s="203">
        <f t="shared" si="11"/>
        <v>0</v>
      </c>
      <c r="Q318" s="203">
        <v>1.2999999999999999E-2</v>
      </c>
      <c r="R318" s="203">
        <f t="shared" si="12"/>
        <v>1.2999999999999999E-2</v>
      </c>
      <c r="S318" s="203">
        <v>0</v>
      </c>
      <c r="T318" s="204">
        <f t="shared" si="13"/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205" t="s">
        <v>243</v>
      </c>
      <c r="AT318" s="205" t="s">
        <v>240</v>
      </c>
      <c r="AU318" s="205" t="s">
        <v>88</v>
      </c>
      <c r="AY318" s="18" t="s">
        <v>159</v>
      </c>
      <c r="BE318" s="206">
        <f t="shared" si="14"/>
        <v>0</v>
      </c>
      <c r="BF318" s="206">
        <f t="shared" si="15"/>
        <v>0</v>
      </c>
      <c r="BG318" s="206">
        <f t="shared" si="16"/>
        <v>0</v>
      </c>
      <c r="BH318" s="206">
        <f t="shared" si="17"/>
        <v>0</v>
      </c>
      <c r="BI318" s="206">
        <f t="shared" si="18"/>
        <v>0</v>
      </c>
      <c r="BJ318" s="18" t="s">
        <v>88</v>
      </c>
      <c r="BK318" s="206">
        <f t="shared" si="19"/>
        <v>0</v>
      </c>
      <c r="BL318" s="18" t="s">
        <v>238</v>
      </c>
      <c r="BM318" s="205" t="s">
        <v>1283</v>
      </c>
    </row>
    <row r="319" spans="1:65" s="2" customFormat="1" ht="24.2" customHeight="1">
      <c r="A319" s="35"/>
      <c r="B319" s="36"/>
      <c r="C319" s="234" t="s">
        <v>455</v>
      </c>
      <c r="D319" s="234" t="s">
        <v>240</v>
      </c>
      <c r="E319" s="235" t="s">
        <v>1284</v>
      </c>
      <c r="F319" s="236" t="s">
        <v>1285</v>
      </c>
      <c r="G319" s="237" t="s">
        <v>165</v>
      </c>
      <c r="H319" s="238">
        <v>4</v>
      </c>
      <c r="I319" s="239"/>
      <c r="J319" s="240">
        <f t="shared" si="10"/>
        <v>0</v>
      </c>
      <c r="K319" s="241"/>
      <c r="L319" s="242"/>
      <c r="M319" s="243" t="s">
        <v>1</v>
      </c>
      <c r="N319" s="244" t="s">
        <v>44</v>
      </c>
      <c r="O319" s="72"/>
      <c r="P319" s="203">
        <f t="shared" si="11"/>
        <v>0</v>
      </c>
      <c r="Q319" s="203">
        <v>1.4500000000000001E-2</v>
      </c>
      <c r="R319" s="203">
        <f t="shared" si="12"/>
        <v>5.8000000000000003E-2</v>
      </c>
      <c r="S319" s="203">
        <v>0</v>
      </c>
      <c r="T319" s="204">
        <f t="shared" si="13"/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205" t="s">
        <v>243</v>
      </c>
      <c r="AT319" s="205" t="s">
        <v>240</v>
      </c>
      <c r="AU319" s="205" t="s">
        <v>88</v>
      </c>
      <c r="AY319" s="18" t="s">
        <v>159</v>
      </c>
      <c r="BE319" s="206">
        <f t="shared" si="14"/>
        <v>0</v>
      </c>
      <c r="BF319" s="206">
        <f t="shared" si="15"/>
        <v>0</v>
      </c>
      <c r="BG319" s="206">
        <f t="shared" si="16"/>
        <v>0</v>
      </c>
      <c r="BH319" s="206">
        <f t="shared" si="17"/>
        <v>0</v>
      </c>
      <c r="BI319" s="206">
        <f t="shared" si="18"/>
        <v>0</v>
      </c>
      <c r="BJ319" s="18" t="s">
        <v>88</v>
      </c>
      <c r="BK319" s="206">
        <f t="shared" si="19"/>
        <v>0</v>
      </c>
      <c r="BL319" s="18" t="s">
        <v>238</v>
      </c>
      <c r="BM319" s="205" t="s">
        <v>1286</v>
      </c>
    </row>
    <row r="320" spans="1:65" s="2" customFormat="1" ht="24.2" customHeight="1">
      <c r="A320" s="35"/>
      <c r="B320" s="36"/>
      <c r="C320" s="234" t="s">
        <v>459</v>
      </c>
      <c r="D320" s="234" t="s">
        <v>240</v>
      </c>
      <c r="E320" s="235" t="s">
        <v>1287</v>
      </c>
      <c r="F320" s="236" t="s">
        <v>1288</v>
      </c>
      <c r="G320" s="237" t="s">
        <v>165</v>
      </c>
      <c r="H320" s="238">
        <v>4</v>
      </c>
      <c r="I320" s="239"/>
      <c r="J320" s="240">
        <f t="shared" si="10"/>
        <v>0</v>
      </c>
      <c r="K320" s="241"/>
      <c r="L320" s="242"/>
      <c r="M320" s="243" t="s">
        <v>1</v>
      </c>
      <c r="N320" s="244" t="s">
        <v>44</v>
      </c>
      <c r="O320" s="72"/>
      <c r="P320" s="203">
        <f t="shared" si="11"/>
        <v>0</v>
      </c>
      <c r="Q320" s="203">
        <v>1.6E-2</v>
      </c>
      <c r="R320" s="203">
        <f t="shared" si="12"/>
        <v>6.4000000000000001E-2</v>
      </c>
      <c r="S320" s="203">
        <v>0</v>
      </c>
      <c r="T320" s="204">
        <f t="shared" si="13"/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205" t="s">
        <v>243</v>
      </c>
      <c r="AT320" s="205" t="s">
        <v>240</v>
      </c>
      <c r="AU320" s="205" t="s">
        <v>88</v>
      </c>
      <c r="AY320" s="18" t="s">
        <v>159</v>
      </c>
      <c r="BE320" s="206">
        <f t="shared" si="14"/>
        <v>0</v>
      </c>
      <c r="BF320" s="206">
        <f t="shared" si="15"/>
        <v>0</v>
      </c>
      <c r="BG320" s="206">
        <f t="shared" si="16"/>
        <v>0</v>
      </c>
      <c r="BH320" s="206">
        <f t="shared" si="17"/>
        <v>0</v>
      </c>
      <c r="BI320" s="206">
        <f t="shared" si="18"/>
        <v>0</v>
      </c>
      <c r="BJ320" s="18" t="s">
        <v>88</v>
      </c>
      <c r="BK320" s="206">
        <f t="shared" si="19"/>
        <v>0</v>
      </c>
      <c r="BL320" s="18" t="s">
        <v>238</v>
      </c>
      <c r="BM320" s="205" t="s">
        <v>1289</v>
      </c>
    </row>
    <row r="321" spans="1:65" s="2" customFormat="1" ht="24.2" customHeight="1">
      <c r="A321" s="35"/>
      <c r="B321" s="36"/>
      <c r="C321" s="193" t="s">
        <v>464</v>
      </c>
      <c r="D321" s="193" t="s">
        <v>162</v>
      </c>
      <c r="E321" s="194" t="s">
        <v>1290</v>
      </c>
      <c r="F321" s="195" t="s">
        <v>1291</v>
      </c>
      <c r="G321" s="196" t="s">
        <v>165</v>
      </c>
      <c r="H321" s="197">
        <v>9</v>
      </c>
      <c r="I321" s="198"/>
      <c r="J321" s="199">
        <f t="shared" si="10"/>
        <v>0</v>
      </c>
      <c r="K321" s="200"/>
      <c r="L321" s="40"/>
      <c r="M321" s="201" t="s">
        <v>1</v>
      </c>
      <c r="N321" s="202" t="s">
        <v>44</v>
      </c>
      <c r="O321" s="72"/>
      <c r="P321" s="203">
        <f t="shared" si="11"/>
        <v>0</v>
      </c>
      <c r="Q321" s="203">
        <v>0</v>
      </c>
      <c r="R321" s="203">
        <f t="shared" si="12"/>
        <v>0</v>
      </c>
      <c r="S321" s="203">
        <v>0</v>
      </c>
      <c r="T321" s="204">
        <f t="shared" si="13"/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205" t="s">
        <v>238</v>
      </c>
      <c r="AT321" s="205" t="s">
        <v>162</v>
      </c>
      <c r="AU321" s="205" t="s">
        <v>88</v>
      </c>
      <c r="AY321" s="18" t="s">
        <v>159</v>
      </c>
      <c r="BE321" s="206">
        <f t="shared" si="14"/>
        <v>0</v>
      </c>
      <c r="BF321" s="206">
        <f t="shared" si="15"/>
        <v>0</v>
      </c>
      <c r="BG321" s="206">
        <f t="shared" si="16"/>
        <v>0</v>
      </c>
      <c r="BH321" s="206">
        <f t="shared" si="17"/>
        <v>0</v>
      </c>
      <c r="BI321" s="206">
        <f t="shared" si="18"/>
        <v>0</v>
      </c>
      <c r="BJ321" s="18" t="s">
        <v>88</v>
      </c>
      <c r="BK321" s="206">
        <f t="shared" si="19"/>
        <v>0</v>
      </c>
      <c r="BL321" s="18" t="s">
        <v>238</v>
      </c>
      <c r="BM321" s="205" t="s">
        <v>1292</v>
      </c>
    </row>
    <row r="322" spans="1:65" s="2" customFormat="1" ht="16.5" customHeight="1">
      <c r="A322" s="35"/>
      <c r="B322" s="36"/>
      <c r="C322" s="234" t="s">
        <v>470</v>
      </c>
      <c r="D322" s="234" t="s">
        <v>240</v>
      </c>
      <c r="E322" s="235" t="s">
        <v>1293</v>
      </c>
      <c r="F322" s="236" t="s">
        <v>1294</v>
      </c>
      <c r="G322" s="237" t="s">
        <v>165</v>
      </c>
      <c r="H322" s="238">
        <v>7</v>
      </c>
      <c r="I322" s="239"/>
      <c r="J322" s="240">
        <f t="shared" si="10"/>
        <v>0</v>
      </c>
      <c r="K322" s="241"/>
      <c r="L322" s="242"/>
      <c r="M322" s="243" t="s">
        <v>1</v>
      </c>
      <c r="N322" s="244" t="s">
        <v>44</v>
      </c>
      <c r="O322" s="72"/>
      <c r="P322" s="203">
        <f t="shared" si="11"/>
        <v>0</v>
      </c>
      <c r="Q322" s="203">
        <v>1.4999999999999999E-4</v>
      </c>
      <c r="R322" s="203">
        <f t="shared" si="12"/>
        <v>1.0499999999999999E-3</v>
      </c>
      <c r="S322" s="203">
        <v>0</v>
      </c>
      <c r="T322" s="204">
        <f t="shared" si="13"/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205" t="s">
        <v>243</v>
      </c>
      <c r="AT322" s="205" t="s">
        <v>240</v>
      </c>
      <c r="AU322" s="205" t="s">
        <v>88</v>
      </c>
      <c r="AY322" s="18" t="s">
        <v>159</v>
      </c>
      <c r="BE322" s="206">
        <f t="shared" si="14"/>
        <v>0</v>
      </c>
      <c r="BF322" s="206">
        <f t="shared" si="15"/>
        <v>0</v>
      </c>
      <c r="BG322" s="206">
        <f t="shared" si="16"/>
        <v>0</v>
      </c>
      <c r="BH322" s="206">
        <f t="shared" si="17"/>
        <v>0</v>
      </c>
      <c r="BI322" s="206">
        <f t="shared" si="18"/>
        <v>0</v>
      </c>
      <c r="BJ322" s="18" t="s">
        <v>88</v>
      </c>
      <c r="BK322" s="206">
        <f t="shared" si="19"/>
        <v>0</v>
      </c>
      <c r="BL322" s="18" t="s">
        <v>238</v>
      </c>
      <c r="BM322" s="205" t="s">
        <v>1295</v>
      </c>
    </row>
    <row r="323" spans="1:65" s="2" customFormat="1" ht="16.5" customHeight="1">
      <c r="A323" s="35"/>
      <c r="B323" s="36"/>
      <c r="C323" s="234" t="s">
        <v>477</v>
      </c>
      <c r="D323" s="234" t="s">
        <v>240</v>
      </c>
      <c r="E323" s="235" t="s">
        <v>1296</v>
      </c>
      <c r="F323" s="236" t="s">
        <v>1297</v>
      </c>
      <c r="G323" s="237" t="s">
        <v>165</v>
      </c>
      <c r="H323" s="238">
        <v>2</v>
      </c>
      <c r="I323" s="239"/>
      <c r="J323" s="240">
        <f t="shared" si="10"/>
        <v>0</v>
      </c>
      <c r="K323" s="241"/>
      <c r="L323" s="242"/>
      <c r="M323" s="243" t="s">
        <v>1</v>
      </c>
      <c r="N323" s="244" t="s">
        <v>44</v>
      </c>
      <c r="O323" s="72"/>
      <c r="P323" s="203">
        <f t="shared" si="11"/>
        <v>0</v>
      </c>
      <c r="Q323" s="203">
        <v>1.4999999999999999E-4</v>
      </c>
      <c r="R323" s="203">
        <f t="shared" si="12"/>
        <v>2.9999999999999997E-4</v>
      </c>
      <c r="S323" s="203">
        <v>0</v>
      </c>
      <c r="T323" s="204">
        <f t="shared" si="13"/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205" t="s">
        <v>243</v>
      </c>
      <c r="AT323" s="205" t="s">
        <v>240</v>
      </c>
      <c r="AU323" s="205" t="s">
        <v>88</v>
      </c>
      <c r="AY323" s="18" t="s">
        <v>159</v>
      </c>
      <c r="BE323" s="206">
        <f t="shared" si="14"/>
        <v>0</v>
      </c>
      <c r="BF323" s="206">
        <f t="shared" si="15"/>
        <v>0</v>
      </c>
      <c r="BG323" s="206">
        <f t="shared" si="16"/>
        <v>0</v>
      </c>
      <c r="BH323" s="206">
        <f t="shared" si="17"/>
        <v>0</v>
      </c>
      <c r="BI323" s="206">
        <f t="shared" si="18"/>
        <v>0</v>
      </c>
      <c r="BJ323" s="18" t="s">
        <v>88</v>
      </c>
      <c r="BK323" s="206">
        <f t="shared" si="19"/>
        <v>0</v>
      </c>
      <c r="BL323" s="18" t="s">
        <v>238</v>
      </c>
      <c r="BM323" s="205" t="s">
        <v>1298</v>
      </c>
    </row>
    <row r="324" spans="1:65" s="2" customFormat="1" ht="24.2" customHeight="1">
      <c r="A324" s="35"/>
      <c r="B324" s="36"/>
      <c r="C324" s="193" t="s">
        <v>481</v>
      </c>
      <c r="D324" s="193" t="s">
        <v>162</v>
      </c>
      <c r="E324" s="194" t="s">
        <v>1299</v>
      </c>
      <c r="F324" s="195" t="s">
        <v>1300</v>
      </c>
      <c r="G324" s="196" t="s">
        <v>165</v>
      </c>
      <c r="H324" s="197">
        <v>9</v>
      </c>
      <c r="I324" s="198"/>
      <c r="J324" s="199">
        <f t="shared" si="10"/>
        <v>0</v>
      </c>
      <c r="K324" s="200"/>
      <c r="L324" s="40"/>
      <c r="M324" s="201" t="s">
        <v>1</v>
      </c>
      <c r="N324" s="202" t="s">
        <v>44</v>
      </c>
      <c r="O324" s="72"/>
      <c r="P324" s="203">
        <f t="shared" si="11"/>
        <v>0</v>
      </c>
      <c r="Q324" s="203">
        <v>0</v>
      </c>
      <c r="R324" s="203">
        <f t="shared" si="12"/>
        <v>0</v>
      </c>
      <c r="S324" s="203">
        <v>0</v>
      </c>
      <c r="T324" s="204">
        <f t="shared" si="13"/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205" t="s">
        <v>238</v>
      </c>
      <c r="AT324" s="205" t="s">
        <v>162</v>
      </c>
      <c r="AU324" s="205" t="s">
        <v>88</v>
      </c>
      <c r="AY324" s="18" t="s">
        <v>159</v>
      </c>
      <c r="BE324" s="206">
        <f t="shared" si="14"/>
        <v>0</v>
      </c>
      <c r="BF324" s="206">
        <f t="shared" si="15"/>
        <v>0</v>
      </c>
      <c r="BG324" s="206">
        <f t="shared" si="16"/>
        <v>0</v>
      </c>
      <c r="BH324" s="206">
        <f t="shared" si="17"/>
        <v>0</v>
      </c>
      <c r="BI324" s="206">
        <f t="shared" si="18"/>
        <v>0</v>
      </c>
      <c r="BJ324" s="18" t="s">
        <v>88</v>
      </c>
      <c r="BK324" s="206">
        <f t="shared" si="19"/>
        <v>0</v>
      </c>
      <c r="BL324" s="18" t="s">
        <v>238</v>
      </c>
      <c r="BM324" s="205" t="s">
        <v>1301</v>
      </c>
    </row>
    <row r="325" spans="1:65" s="2" customFormat="1" ht="24.2" customHeight="1">
      <c r="A325" s="35"/>
      <c r="B325" s="36"/>
      <c r="C325" s="234" t="s">
        <v>485</v>
      </c>
      <c r="D325" s="234" t="s">
        <v>240</v>
      </c>
      <c r="E325" s="235" t="s">
        <v>1302</v>
      </c>
      <c r="F325" s="236" t="s">
        <v>1303</v>
      </c>
      <c r="G325" s="237" t="s">
        <v>165</v>
      </c>
      <c r="H325" s="238">
        <v>9</v>
      </c>
      <c r="I325" s="239"/>
      <c r="J325" s="240">
        <f t="shared" si="10"/>
        <v>0</v>
      </c>
      <c r="K325" s="241"/>
      <c r="L325" s="242"/>
      <c r="M325" s="243" t="s">
        <v>1</v>
      </c>
      <c r="N325" s="244" t="s">
        <v>44</v>
      </c>
      <c r="O325" s="72"/>
      <c r="P325" s="203">
        <f t="shared" si="11"/>
        <v>0</v>
      </c>
      <c r="Q325" s="203">
        <v>1.1999999999999999E-3</v>
      </c>
      <c r="R325" s="203">
        <f t="shared" si="12"/>
        <v>1.0799999999999999E-2</v>
      </c>
      <c r="S325" s="203">
        <v>0</v>
      </c>
      <c r="T325" s="204">
        <f t="shared" si="13"/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205" t="s">
        <v>243</v>
      </c>
      <c r="AT325" s="205" t="s">
        <v>240</v>
      </c>
      <c r="AU325" s="205" t="s">
        <v>88</v>
      </c>
      <c r="AY325" s="18" t="s">
        <v>159</v>
      </c>
      <c r="BE325" s="206">
        <f t="shared" si="14"/>
        <v>0</v>
      </c>
      <c r="BF325" s="206">
        <f t="shared" si="15"/>
        <v>0</v>
      </c>
      <c r="BG325" s="206">
        <f t="shared" si="16"/>
        <v>0</v>
      </c>
      <c r="BH325" s="206">
        <f t="shared" si="17"/>
        <v>0</v>
      </c>
      <c r="BI325" s="206">
        <f t="shared" si="18"/>
        <v>0</v>
      </c>
      <c r="BJ325" s="18" t="s">
        <v>88</v>
      </c>
      <c r="BK325" s="206">
        <f t="shared" si="19"/>
        <v>0</v>
      </c>
      <c r="BL325" s="18" t="s">
        <v>238</v>
      </c>
      <c r="BM325" s="205" t="s">
        <v>1304</v>
      </c>
    </row>
    <row r="326" spans="1:65" s="2" customFormat="1" ht="37.9" customHeight="1">
      <c r="A326" s="35"/>
      <c r="B326" s="36"/>
      <c r="C326" s="193" t="s">
        <v>489</v>
      </c>
      <c r="D326" s="193" t="s">
        <v>162</v>
      </c>
      <c r="E326" s="194" t="s">
        <v>1305</v>
      </c>
      <c r="F326" s="195" t="s">
        <v>1306</v>
      </c>
      <c r="G326" s="196" t="s">
        <v>165</v>
      </c>
      <c r="H326" s="197">
        <v>9</v>
      </c>
      <c r="I326" s="198"/>
      <c r="J326" s="199">
        <f t="shared" si="10"/>
        <v>0</v>
      </c>
      <c r="K326" s="200"/>
      <c r="L326" s="40"/>
      <c r="M326" s="201" t="s">
        <v>1</v>
      </c>
      <c r="N326" s="202" t="s">
        <v>44</v>
      </c>
      <c r="O326" s="72"/>
      <c r="P326" s="203">
        <f t="shared" si="11"/>
        <v>0</v>
      </c>
      <c r="Q326" s="203">
        <v>4.6999999999999999E-4</v>
      </c>
      <c r="R326" s="203">
        <f t="shared" si="12"/>
        <v>4.2300000000000003E-3</v>
      </c>
      <c r="S326" s="203">
        <v>0</v>
      </c>
      <c r="T326" s="204">
        <f t="shared" si="13"/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205" t="s">
        <v>238</v>
      </c>
      <c r="AT326" s="205" t="s">
        <v>162</v>
      </c>
      <c r="AU326" s="205" t="s">
        <v>88</v>
      </c>
      <c r="AY326" s="18" t="s">
        <v>159</v>
      </c>
      <c r="BE326" s="206">
        <f t="shared" si="14"/>
        <v>0</v>
      </c>
      <c r="BF326" s="206">
        <f t="shared" si="15"/>
        <v>0</v>
      </c>
      <c r="BG326" s="206">
        <f t="shared" si="16"/>
        <v>0</v>
      </c>
      <c r="BH326" s="206">
        <f t="shared" si="17"/>
        <v>0</v>
      </c>
      <c r="BI326" s="206">
        <f t="shared" si="18"/>
        <v>0</v>
      </c>
      <c r="BJ326" s="18" t="s">
        <v>88</v>
      </c>
      <c r="BK326" s="206">
        <f t="shared" si="19"/>
        <v>0</v>
      </c>
      <c r="BL326" s="18" t="s">
        <v>238</v>
      </c>
      <c r="BM326" s="205" t="s">
        <v>1307</v>
      </c>
    </row>
    <row r="327" spans="1:65" s="2" customFormat="1" ht="37.9" customHeight="1">
      <c r="A327" s="35"/>
      <c r="B327" s="36"/>
      <c r="C327" s="234" t="s">
        <v>493</v>
      </c>
      <c r="D327" s="234" t="s">
        <v>240</v>
      </c>
      <c r="E327" s="235" t="s">
        <v>1308</v>
      </c>
      <c r="F327" s="236" t="s">
        <v>1309</v>
      </c>
      <c r="G327" s="237" t="s">
        <v>165</v>
      </c>
      <c r="H327" s="238">
        <v>9</v>
      </c>
      <c r="I327" s="239"/>
      <c r="J327" s="240">
        <f t="shared" si="10"/>
        <v>0</v>
      </c>
      <c r="K327" s="241"/>
      <c r="L327" s="242"/>
      <c r="M327" s="243" t="s">
        <v>1</v>
      </c>
      <c r="N327" s="244" t="s">
        <v>44</v>
      </c>
      <c r="O327" s="72"/>
      <c r="P327" s="203">
        <f t="shared" si="11"/>
        <v>0</v>
      </c>
      <c r="Q327" s="203">
        <v>1.6E-2</v>
      </c>
      <c r="R327" s="203">
        <f t="shared" si="12"/>
        <v>0.14400000000000002</v>
      </c>
      <c r="S327" s="203">
        <v>0</v>
      </c>
      <c r="T327" s="204">
        <f t="shared" si="13"/>
        <v>0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205" t="s">
        <v>243</v>
      </c>
      <c r="AT327" s="205" t="s">
        <v>240</v>
      </c>
      <c r="AU327" s="205" t="s">
        <v>88</v>
      </c>
      <c r="AY327" s="18" t="s">
        <v>159</v>
      </c>
      <c r="BE327" s="206">
        <f t="shared" si="14"/>
        <v>0</v>
      </c>
      <c r="BF327" s="206">
        <f t="shared" si="15"/>
        <v>0</v>
      </c>
      <c r="BG327" s="206">
        <f t="shared" si="16"/>
        <v>0</v>
      </c>
      <c r="BH327" s="206">
        <f t="shared" si="17"/>
        <v>0</v>
      </c>
      <c r="BI327" s="206">
        <f t="shared" si="18"/>
        <v>0</v>
      </c>
      <c r="BJ327" s="18" t="s">
        <v>88</v>
      </c>
      <c r="BK327" s="206">
        <f t="shared" si="19"/>
        <v>0</v>
      </c>
      <c r="BL327" s="18" t="s">
        <v>238</v>
      </c>
      <c r="BM327" s="205" t="s">
        <v>1310</v>
      </c>
    </row>
    <row r="328" spans="1:65" s="2" customFormat="1" ht="24.2" customHeight="1">
      <c r="A328" s="35"/>
      <c r="B328" s="36"/>
      <c r="C328" s="193" t="s">
        <v>499</v>
      </c>
      <c r="D328" s="193" t="s">
        <v>162</v>
      </c>
      <c r="E328" s="194" t="s">
        <v>1311</v>
      </c>
      <c r="F328" s="195" t="s">
        <v>1312</v>
      </c>
      <c r="G328" s="196" t="s">
        <v>165</v>
      </c>
      <c r="H328" s="197">
        <v>9</v>
      </c>
      <c r="I328" s="198"/>
      <c r="J328" s="199">
        <f t="shared" si="10"/>
        <v>0</v>
      </c>
      <c r="K328" s="200"/>
      <c r="L328" s="40"/>
      <c r="M328" s="201" t="s">
        <v>1</v>
      </c>
      <c r="N328" s="202" t="s">
        <v>44</v>
      </c>
      <c r="O328" s="72"/>
      <c r="P328" s="203">
        <f t="shared" si="11"/>
        <v>0</v>
      </c>
      <c r="Q328" s="203">
        <v>0</v>
      </c>
      <c r="R328" s="203">
        <f t="shared" si="12"/>
        <v>0</v>
      </c>
      <c r="S328" s="203">
        <v>0</v>
      </c>
      <c r="T328" s="204">
        <f t="shared" si="13"/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205" t="s">
        <v>238</v>
      </c>
      <c r="AT328" s="205" t="s">
        <v>162</v>
      </c>
      <c r="AU328" s="205" t="s">
        <v>88</v>
      </c>
      <c r="AY328" s="18" t="s">
        <v>159</v>
      </c>
      <c r="BE328" s="206">
        <f t="shared" si="14"/>
        <v>0</v>
      </c>
      <c r="BF328" s="206">
        <f t="shared" si="15"/>
        <v>0</v>
      </c>
      <c r="BG328" s="206">
        <f t="shared" si="16"/>
        <v>0</v>
      </c>
      <c r="BH328" s="206">
        <f t="shared" si="17"/>
        <v>0</v>
      </c>
      <c r="BI328" s="206">
        <f t="shared" si="18"/>
        <v>0</v>
      </c>
      <c r="BJ328" s="18" t="s">
        <v>88</v>
      </c>
      <c r="BK328" s="206">
        <f t="shared" si="19"/>
        <v>0</v>
      </c>
      <c r="BL328" s="18" t="s">
        <v>238</v>
      </c>
      <c r="BM328" s="205" t="s">
        <v>1313</v>
      </c>
    </row>
    <row r="329" spans="1:65" s="2" customFormat="1" ht="24.2" customHeight="1">
      <c r="A329" s="35"/>
      <c r="B329" s="36"/>
      <c r="C329" s="234" t="s">
        <v>772</v>
      </c>
      <c r="D329" s="234" t="s">
        <v>240</v>
      </c>
      <c r="E329" s="235" t="s">
        <v>1314</v>
      </c>
      <c r="F329" s="236" t="s">
        <v>1315</v>
      </c>
      <c r="G329" s="237" t="s">
        <v>165</v>
      </c>
      <c r="H329" s="238">
        <v>1</v>
      </c>
      <c r="I329" s="239"/>
      <c r="J329" s="240">
        <f t="shared" si="10"/>
        <v>0</v>
      </c>
      <c r="K329" s="241"/>
      <c r="L329" s="242"/>
      <c r="M329" s="243" t="s">
        <v>1</v>
      </c>
      <c r="N329" s="244" t="s">
        <v>44</v>
      </c>
      <c r="O329" s="72"/>
      <c r="P329" s="203">
        <f t="shared" si="11"/>
        <v>0</v>
      </c>
      <c r="Q329" s="203">
        <v>9.2000000000000003E-4</v>
      </c>
      <c r="R329" s="203">
        <f t="shared" si="12"/>
        <v>9.2000000000000003E-4</v>
      </c>
      <c r="S329" s="203">
        <v>0</v>
      </c>
      <c r="T329" s="204">
        <f t="shared" si="13"/>
        <v>0</v>
      </c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R329" s="205" t="s">
        <v>243</v>
      </c>
      <c r="AT329" s="205" t="s">
        <v>240</v>
      </c>
      <c r="AU329" s="205" t="s">
        <v>88</v>
      </c>
      <c r="AY329" s="18" t="s">
        <v>159</v>
      </c>
      <c r="BE329" s="206">
        <f t="shared" si="14"/>
        <v>0</v>
      </c>
      <c r="BF329" s="206">
        <f t="shared" si="15"/>
        <v>0</v>
      </c>
      <c r="BG329" s="206">
        <f t="shared" si="16"/>
        <v>0</v>
      </c>
      <c r="BH329" s="206">
        <f t="shared" si="17"/>
        <v>0</v>
      </c>
      <c r="BI329" s="206">
        <f t="shared" si="18"/>
        <v>0</v>
      </c>
      <c r="BJ329" s="18" t="s">
        <v>88</v>
      </c>
      <c r="BK329" s="206">
        <f t="shared" si="19"/>
        <v>0</v>
      </c>
      <c r="BL329" s="18" t="s">
        <v>238</v>
      </c>
      <c r="BM329" s="205" t="s">
        <v>1316</v>
      </c>
    </row>
    <row r="330" spans="1:65" s="2" customFormat="1" ht="24.2" customHeight="1">
      <c r="A330" s="35"/>
      <c r="B330" s="36"/>
      <c r="C330" s="234" t="s">
        <v>780</v>
      </c>
      <c r="D330" s="234" t="s">
        <v>240</v>
      </c>
      <c r="E330" s="235" t="s">
        <v>1317</v>
      </c>
      <c r="F330" s="236" t="s">
        <v>1318</v>
      </c>
      <c r="G330" s="237" t="s">
        <v>165</v>
      </c>
      <c r="H330" s="238">
        <v>4</v>
      </c>
      <c r="I330" s="239"/>
      <c r="J330" s="240">
        <f t="shared" si="10"/>
        <v>0</v>
      </c>
      <c r="K330" s="241"/>
      <c r="L330" s="242"/>
      <c r="M330" s="243" t="s">
        <v>1</v>
      </c>
      <c r="N330" s="244" t="s">
        <v>44</v>
      </c>
      <c r="O330" s="72"/>
      <c r="P330" s="203">
        <f t="shared" si="11"/>
        <v>0</v>
      </c>
      <c r="Q330" s="203">
        <v>1.08E-3</v>
      </c>
      <c r="R330" s="203">
        <f t="shared" si="12"/>
        <v>4.3200000000000001E-3</v>
      </c>
      <c r="S330" s="203">
        <v>0</v>
      </c>
      <c r="T330" s="204">
        <f t="shared" si="13"/>
        <v>0</v>
      </c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R330" s="205" t="s">
        <v>243</v>
      </c>
      <c r="AT330" s="205" t="s">
        <v>240</v>
      </c>
      <c r="AU330" s="205" t="s">
        <v>88</v>
      </c>
      <c r="AY330" s="18" t="s">
        <v>159</v>
      </c>
      <c r="BE330" s="206">
        <f t="shared" si="14"/>
        <v>0</v>
      </c>
      <c r="BF330" s="206">
        <f t="shared" si="15"/>
        <v>0</v>
      </c>
      <c r="BG330" s="206">
        <f t="shared" si="16"/>
        <v>0</v>
      </c>
      <c r="BH330" s="206">
        <f t="shared" si="17"/>
        <v>0</v>
      </c>
      <c r="BI330" s="206">
        <f t="shared" si="18"/>
        <v>0</v>
      </c>
      <c r="BJ330" s="18" t="s">
        <v>88</v>
      </c>
      <c r="BK330" s="206">
        <f t="shared" si="19"/>
        <v>0</v>
      </c>
      <c r="BL330" s="18" t="s">
        <v>238</v>
      </c>
      <c r="BM330" s="205" t="s">
        <v>1319</v>
      </c>
    </row>
    <row r="331" spans="1:65" s="2" customFormat="1" ht="24.2" customHeight="1">
      <c r="A331" s="35"/>
      <c r="B331" s="36"/>
      <c r="C331" s="234" t="s">
        <v>783</v>
      </c>
      <c r="D331" s="234" t="s">
        <v>240</v>
      </c>
      <c r="E331" s="235" t="s">
        <v>1320</v>
      </c>
      <c r="F331" s="236" t="s">
        <v>1321</v>
      </c>
      <c r="G331" s="237" t="s">
        <v>165</v>
      </c>
      <c r="H331" s="238">
        <v>4</v>
      </c>
      <c r="I331" s="239"/>
      <c r="J331" s="240">
        <f t="shared" si="10"/>
        <v>0</v>
      </c>
      <c r="K331" s="241"/>
      <c r="L331" s="242"/>
      <c r="M331" s="243" t="s">
        <v>1</v>
      </c>
      <c r="N331" s="244" t="s">
        <v>44</v>
      </c>
      <c r="O331" s="72"/>
      <c r="P331" s="203">
        <f t="shared" si="11"/>
        <v>0</v>
      </c>
      <c r="Q331" s="203">
        <v>1.23E-3</v>
      </c>
      <c r="R331" s="203">
        <f t="shared" si="12"/>
        <v>4.9199999999999999E-3</v>
      </c>
      <c r="S331" s="203">
        <v>0</v>
      </c>
      <c r="T331" s="204">
        <f t="shared" si="13"/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205" t="s">
        <v>243</v>
      </c>
      <c r="AT331" s="205" t="s">
        <v>240</v>
      </c>
      <c r="AU331" s="205" t="s">
        <v>88</v>
      </c>
      <c r="AY331" s="18" t="s">
        <v>159</v>
      </c>
      <c r="BE331" s="206">
        <f t="shared" si="14"/>
        <v>0</v>
      </c>
      <c r="BF331" s="206">
        <f t="shared" si="15"/>
        <v>0</v>
      </c>
      <c r="BG331" s="206">
        <f t="shared" si="16"/>
        <v>0</v>
      </c>
      <c r="BH331" s="206">
        <f t="shared" si="17"/>
        <v>0</v>
      </c>
      <c r="BI331" s="206">
        <f t="shared" si="18"/>
        <v>0</v>
      </c>
      <c r="BJ331" s="18" t="s">
        <v>88</v>
      </c>
      <c r="BK331" s="206">
        <f t="shared" si="19"/>
        <v>0</v>
      </c>
      <c r="BL331" s="18" t="s">
        <v>238</v>
      </c>
      <c r="BM331" s="205" t="s">
        <v>1322</v>
      </c>
    </row>
    <row r="332" spans="1:65" s="2" customFormat="1" ht="44.25" customHeight="1">
      <c r="A332" s="35"/>
      <c r="B332" s="36"/>
      <c r="C332" s="193" t="s">
        <v>791</v>
      </c>
      <c r="D332" s="193" t="s">
        <v>162</v>
      </c>
      <c r="E332" s="194" t="s">
        <v>889</v>
      </c>
      <c r="F332" s="195" t="s">
        <v>1323</v>
      </c>
      <c r="G332" s="196" t="s">
        <v>330</v>
      </c>
      <c r="H332" s="245"/>
      <c r="I332" s="198"/>
      <c r="J332" s="199">
        <f t="shared" si="10"/>
        <v>0</v>
      </c>
      <c r="K332" s="200"/>
      <c r="L332" s="40"/>
      <c r="M332" s="201" t="s">
        <v>1</v>
      </c>
      <c r="N332" s="202" t="s">
        <v>44</v>
      </c>
      <c r="O332" s="72"/>
      <c r="P332" s="203">
        <f t="shared" si="11"/>
        <v>0</v>
      </c>
      <c r="Q332" s="203">
        <v>0</v>
      </c>
      <c r="R332" s="203">
        <f t="shared" si="12"/>
        <v>0</v>
      </c>
      <c r="S332" s="203">
        <v>0</v>
      </c>
      <c r="T332" s="204">
        <f t="shared" si="13"/>
        <v>0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205" t="s">
        <v>238</v>
      </c>
      <c r="AT332" s="205" t="s">
        <v>162</v>
      </c>
      <c r="AU332" s="205" t="s">
        <v>88</v>
      </c>
      <c r="AY332" s="18" t="s">
        <v>159</v>
      </c>
      <c r="BE332" s="206">
        <f t="shared" si="14"/>
        <v>0</v>
      </c>
      <c r="BF332" s="206">
        <f t="shared" si="15"/>
        <v>0</v>
      </c>
      <c r="BG332" s="206">
        <f t="shared" si="16"/>
        <v>0</v>
      </c>
      <c r="BH332" s="206">
        <f t="shared" si="17"/>
        <v>0</v>
      </c>
      <c r="BI332" s="206">
        <f t="shared" si="18"/>
        <v>0</v>
      </c>
      <c r="BJ332" s="18" t="s">
        <v>88</v>
      </c>
      <c r="BK332" s="206">
        <f t="shared" si="19"/>
        <v>0</v>
      </c>
      <c r="BL332" s="18" t="s">
        <v>238</v>
      </c>
      <c r="BM332" s="205" t="s">
        <v>1324</v>
      </c>
    </row>
    <row r="333" spans="1:65" s="12" customFormat="1" ht="22.9" customHeight="1">
      <c r="B333" s="177"/>
      <c r="C333" s="178"/>
      <c r="D333" s="179" t="s">
        <v>77</v>
      </c>
      <c r="E333" s="191" t="s">
        <v>1325</v>
      </c>
      <c r="F333" s="191" t="s">
        <v>1326</v>
      </c>
      <c r="G333" s="178"/>
      <c r="H333" s="178"/>
      <c r="I333" s="181"/>
      <c r="J333" s="192">
        <f>BK333</f>
        <v>0</v>
      </c>
      <c r="K333" s="178"/>
      <c r="L333" s="183"/>
      <c r="M333" s="184"/>
      <c r="N333" s="185"/>
      <c r="O333" s="185"/>
      <c r="P333" s="186">
        <f>SUM(P334:P382)</f>
        <v>0</v>
      </c>
      <c r="Q333" s="185"/>
      <c r="R333" s="186">
        <f>SUM(R334:R382)</f>
        <v>0.30060399999999998</v>
      </c>
      <c r="S333" s="185"/>
      <c r="T333" s="187">
        <f>SUM(T334:T382)</f>
        <v>0.37676009999999999</v>
      </c>
      <c r="AR333" s="188" t="s">
        <v>88</v>
      </c>
      <c r="AT333" s="189" t="s">
        <v>77</v>
      </c>
      <c r="AU333" s="189" t="s">
        <v>86</v>
      </c>
      <c r="AY333" s="188" t="s">
        <v>159</v>
      </c>
      <c r="BK333" s="190">
        <f>SUM(BK334:BK382)</f>
        <v>0</v>
      </c>
    </row>
    <row r="334" spans="1:65" s="2" customFormat="1" ht="24.2" customHeight="1">
      <c r="A334" s="35"/>
      <c r="B334" s="36"/>
      <c r="C334" s="193" t="s">
        <v>796</v>
      </c>
      <c r="D334" s="193" t="s">
        <v>162</v>
      </c>
      <c r="E334" s="194" t="s">
        <v>1327</v>
      </c>
      <c r="F334" s="195" t="s">
        <v>1328</v>
      </c>
      <c r="G334" s="196" t="s">
        <v>269</v>
      </c>
      <c r="H334" s="197">
        <v>17.36</v>
      </c>
      <c r="I334" s="198"/>
      <c r="J334" s="199">
        <f>ROUND(I334*H334,2)</f>
        <v>0</v>
      </c>
      <c r="K334" s="200"/>
      <c r="L334" s="40"/>
      <c r="M334" s="201" t="s">
        <v>1</v>
      </c>
      <c r="N334" s="202" t="s">
        <v>44</v>
      </c>
      <c r="O334" s="72"/>
      <c r="P334" s="203">
        <f>O334*H334</f>
        <v>0</v>
      </c>
      <c r="Q334" s="203">
        <v>0</v>
      </c>
      <c r="R334" s="203">
        <f>Q334*H334</f>
        <v>0</v>
      </c>
      <c r="S334" s="203">
        <v>0</v>
      </c>
      <c r="T334" s="204">
        <f>S334*H334</f>
        <v>0</v>
      </c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R334" s="205" t="s">
        <v>238</v>
      </c>
      <c r="AT334" s="205" t="s">
        <v>162</v>
      </c>
      <c r="AU334" s="205" t="s">
        <v>88</v>
      </c>
      <c r="AY334" s="18" t="s">
        <v>159</v>
      </c>
      <c r="BE334" s="206">
        <f>IF(N334="základní",J334,0)</f>
        <v>0</v>
      </c>
      <c r="BF334" s="206">
        <f>IF(N334="snížená",J334,0)</f>
        <v>0</v>
      </c>
      <c r="BG334" s="206">
        <f>IF(N334="zákl. přenesená",J334,0)</f>
        <v>0</v>
      </c>
      <c r="BH334" s="206">
        <f>IF(N334="sníž. přenesená",J334,0)</f>
        <v>0</v>
      </c>
      <c r="BI334" s="206">
        <f>IF(N334="nulová",J334,0)</f>
        <v>0</v>
      </c>
      <c r="BJ334" s="18" t="s">
        <v>88</v>
      </c>
      <c r="BK334" s="206">
        <f>ROUND(I334*H334,2)</f>
        <v>0</v>
      </c>
      <c r="BL334" s="18" t="s">
        <v>238</v>
      </c>
      <c r="BM334" s="205" t="s">
        <v>1329</v>
      </c>
    </row>
    <row r="335" spans="1:65" s="2" customFormat="1" ht="24.2" customHeight="1">
      <c r="A335" s="35"/>
      <c r="B335" s="36"/>
      <c r="C335" s="193" t="s">
        <v>803</v>
      </c>
      <c r="D335" s="193" t="s">
        <v>162</v>
      </c>
      <c r="E335" s="194" t="s">
        <v>1330</v>
      </c>
      <c r="F335" s="195" t="s">
        <v>1331</v>
      </c>
      <c r="G335" s="196" t="s">
        <v>269</v>
      </c>
      <c r="H335" s="197">
        <v>17.36</v>
      </c>
      <c r="I335" s="198"/>
      <c r="J335" s="199">
        <f>ROUND(I335*H335,2)</f>
        <v>0</v>
      </c>
      <c r="K335" s="200"/>
      <c r="L335" s="40"/>
      <c r="M335" s="201" t="s">
        <v>1</v>
      </c>
      <c r="N335" s="202" t="s">
        <v>44</v>
      </c>
      <c r="O335" s="72"/>
      <c r="P335" s="203">
        <f>O335*H335</f>
        <v>0</v>
      </c>
      <c r="Q335" s="203">
        <v>2.9999999999999997E-4</v>
      </c>
      <c r="R335" s="203">
        <f>Q335*H335</f>
        <v>5.2079999999999991E-3</v>
      </c>
      <c r="S335" s="203">
        <v>0</v>
      </c>
      <c r="T335" s="204">
        <f>S335*H335</f>
        <v>0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205" t="s">
        <v>238</v>
      </c>
      <c r="AT335" s="205" t="s">
        <v>162</v>
      </c>
      <c r="AU335" s="205" t="s">
        <v>88</v>
      </c>
      <c r="AY335" s="18" t="s">
        <v>159</v>
      </c>
      <c r="BE335" s="206">
        <f>IF(N335="základní",J335,0)</f>
        <v>0</v>
      </c>
      <c r="BF335" s="206">
        <f>IF(N335="snížená",J335,0)</f>
        <v>0</v>
      </c>
      <c r="BG335" s="206">
        <f>IF(N335="zákl. přenesená",J335,0)</f>
        <v>0</v>
      </c>
      <c r="BH335" s="206">
        <f>IF(N335="sníž. přenesená",J335,0)</f>
        <v>0</v>
      </c>
      <c r="BI335" s="206">
        <f>IF(N335="nulová",J335,0)</f>
        <v>0</v>
      </c>
      <c r="BJ335" s="18" t="s">
        <v>88</v>
      </c>
      <c r="BK335" s="206">
        <f>ROUND(I335*H335,2)</f>
        <v>0</v>
      </c>
      <c r="BL335" s="18" t="s">
        <v>238</v>
      </c>
      <c r="BM335" s="205" t="s">
        <v>1332</v>
      </c>
    </row>
    <row r="336" spans="1:65" s="2" customFormat="1" ht="37.9" customHeight="1">
      <c r="A336" s="35"/>
      <c r="B336" s="36"/>
      <c r="C336" s="193" t="s">
        <v>807</v>
      </c>
      <c r="D336" s="193" t="s">
        <v>162</v>
      </c>
      <c r="E336" s="194" t="s">
        <v>1333</v>
      </c>
      <c r="F336" s="195" t="s">
        <v>1334</v>
      </c>
      <c r="G336" s="196" t="s">
        <v>269</v>
      </c>
      <c r="H336" s="197">
        <v>17.36</v>
      </c>
      <c r="I336" s="198"/>
      <c r="J336" s="199">
        <f>ROUND(I336*H336,2)</f>
        <v>0</v>
      </c>
      <c r="K336" s="200"/>
      <c r="L336" s="40"/>
      <c r="M336" s="201" t="s">
        <v>1</v>
      </c>
      <c r="N336" s="202" t="s">
        <v>44</v>
      </c>
      <c r="O336" s="72"/>
      <c r="P336" s="203">
        <f>O336*H336</f>
        <v>0</v>
      </c>
      <c r="Q336" s="203">
        <v>1.4999999999999999E-2</v>
      </c>
      <c r="R336" s="203">
        <f>Q336*H336</f>
        <v>0.26039999999999996</v>
      </c>
      <c r="S336" s="203">
        <v>0</v>
      </c>
      <c r="T336" s="204">
        <f>S336*H336</f>
        <v>0</v>
      </c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R336" s="205" t="s">
        <v>238</v>
      </c>
      <c r="AT336" s="205" t="s">
        <v>162</v>
      </c>
      <c r="AU336" s="205" t="s">
        <v>88</v>
      </c>
      <c r="AY336" s="18" t="s">
        <v>159</v>
      </c>
      <c r="BE336" s="206">
        <f>IF(N336="základní",J336,0)</f>
        <v>0</v>
      </c>
      <c r="BF336" s="206">
        <f>IF(N336="snížená",J336,0)</f>
        <v>0</v>
      </c>
      <c r="BG336" s="206">
        <f>IF(N336="zákl. přenesená",J336,0)</f>
        <v>0</v>
      </c>
      <c r="BH336" s="206">
        <f>IF(N336="sníž. přenesená",J336,0)</f>
        <v>0</v>
      </c>
      <c r="BI336" s="206">
        <f>IF(N336="nulová",J336,0)</f>
        <v>0</v>
      </c>
      <c r="BJ336" s="18" t="s">
        <v>88</v>
      </c>
      <c r="BK336" s="206">
        <f>ROUND(I336*H336,2)</f>
        <v>0</v>
      </c>
      <c r="BL336" s="18" t="s">
        <v>238</v>
      </c>
      <c r="BM336" s="205" t="s">
        <v>1335</v>
      </c>
    </row>
    <row r="337" spans="1:65" s="2" customFormat="1" ht="24.2" customHeight="1">
      <c r="A337" s="35"/>
      <c r="B337" s="36"/>
      <c r="C337" s="193" t="s">
        <v>811</v>
      </c>
      <c r="D337" s="193" t="s">
        <v>162</v>
      </c>
      <c r="E337" s="194" t="s">
        <v>1336</v>
      </c>
      <c r="F337" s="195" t="s">
        <v>1337</v>
      </c>
      <c r="G337" s="196" t="s">
        <v>249</v>
      </c>
      <c r="H337" s="197">
        <v>15.6</v>
      </c>
      <c r="I337" s="198"/>
      <c r="J337" s="199">
        <f>ROUND(I337*H337,2)</f>
        <v>0</v>
      </c>
      <c r="K337" s="200"/>
      <c r="L337" s="40"/>
      <c r="M337" s="201" t="s">
        <v>1</v>
      </c>
      <c r="N337" s="202" t="s">
        <v>44</v>
      </c>
      <c r="O337" s="72"/>
      <c r="P337" s="203">
        <f>O337*H337</f>
        <v>0</v>
      </c>
      <c r="Q337" s="203">
        <v>0</v>
      </c>
      <c r="R337" s="203">
        <f>Q337*H337</f>
        <v>0</v>
      </c>
      <c r="S337" s="203">
        <v>0</v>
      </c>
      <c r="T337" s="204">
        <f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205" t="s">
        <v>238</v>
      </c>
      <c r="AT337" s="205" t="s">
        <v>162</v>
      </c>
      <c r="AU337" s="205" t="s">
        <v>88</v>
      </c>
      <c r="AY337" s="18" t="s">
        <v>159</v>
      </c>
      <c r="BE337" s="206">
        <f>IF(N337="základní",J337,0)</f>
        <v>0</v>
      </c>
      <c r="BF337" s="206">
        <f>IF(N337="snížená",J337,0)</f>
        <v>0</v>
      </c>
      <c r="BG337" s="206">
        <f>IF(N337="zákl. přenesená",J337,0)</f>
        <v>0</v>
      </c>
      <c r="BH337" s="206">
        <f>IF(N337="sníž. přenesená",J337,0)</f>
        <v>0</v>
      </c>
      <c r="BI337" s="206">
        <f>IF(N337="nulová",J337,0)</f>
        <v>0</v>
      </c>
      <c r="BJ337" s="18" t="s">
        <v>88</v>
      </c>
      <c r="BK337" s="206">
        <f>ROUND(I337*H337,2)</f>
        <v>0</v>
      </c>
      <c r="BL337" s="18" t="s">
        <v>238</v>
      </c>
      <c r="BM337" s="205" t="s">
        <v>1338</v>
      </c>
    </row>
    <row r="338" spans="1:65" s="15" customFormat="1" ht="11.25">
      <c r="B338" s="246"/>
      <c r="C338" s="247"/>
      <c r="D338" s="209" t="s">
        <v>182</v>
      </c>
      <c r="E338" s="248" t="s">
        <v>1</v>
      </c>
      <c r="F338" s="249" t="s">
        <v>1100</v>
      </c>
      <c r="G338" s="247"/>
      <c r="H338" s="248" t="s">
        <v>1</v>
      </c>
      <c r="I338" s="250"/>
      <c r="J338" s="247"/>
      <c r="K338" s="247"/>
      <c r="L338" s="251"/>
      <c r="M338" s="252"/>
      <c r="N338" s="253"/>
      <c r="O338" s="253"/>
      <c r="P338" s="253"/>
      <c r="Q338" s="253"/>
      <c r="R338" s="253"/>
      <c r="S338" s="253"/>
      <c r="T338" s="254"/>
      <c r="AT338" s="255" t="s">
        <v>182</v>
      </c>
      <c r="AU338" s="255" t="s">
        <v>88</v>
      </c>
      <c r="AV338" s="15" t="s">
        <v>86</v>
      </c>
      <c r="AW338" s="15" t="s">
        <v>34</v>
      </c>
      <c r="AX338" s="15" t="s">
        <v>78</v>
      </c>
      <c r="AY338" s="255" t="s">
        <v>159</v>
      </c>
    </row>
    <row r="339" spans="1:65" s="13" customFormat="1" ht="11.25">
      <c r="B339" s="207"/>
      <c r="C339" s="208"/>
      <c r="D339" s="209" t="s">
        <v>182</v>
      </c>
      <c r="E339" s="210" t="s">
        <v>1</v>
      </c>
      <c r="F339" s="211" t="s">
        <v>1339</v>
      </c>
      <c r="G339" s="208"/>
      <c r="H339" s="212">
        <v>9.8000000000000007</v>
      </c>
      <c r="I339" s="213"/>
      <c r="J339" s="208"/>
      <c r="K339" s="208"/>
      <c r="L339" s="214"/>
      <c r="M339" s="215"/>
      <c r="N339" s="216"/>
      <c r="O339" s="216"/>
      <c r="P339" s="216"/>
      <c r="Q339" s="216"/>
      <c r="R339" s="216"/>
      <c r="S339" s="216"/>
      <c r="T339" s="217"/>
      <c r="AT339" s="218" t="s">
        <v>182</v>
      </c>
      <c r="AU339" s="218" t="s">
        <v>88</v>
      </c>
      <c r="AV339" s="13" t="s">
        <v>88</v>
      </c>
      <c r="AW339" s="13" t="s">
        <v>34</v>
      </c>
      <c r="AX339" s="13" t="s">
        <v>78</v>
      </c>
      <c r="AY339" s="218" t="s">
        <v>159</v>
      </c>
    </row>
    <row r="340" spans="1:65" s="13" customFormat="1" ht="11.25">
      <c r="B340" s="207"/>
      <c r="C340" s="208"/>
      <c r="D340" s="209" t="s">
        <v>182</v>
      </c>
      <c r="E340" s="210" t="s">
        <v>1</v>
      </c>
      <c r="F340" s="211" t="s">
        <v>1340</v>
      </c>
      <c r="G340" s="208"/>
      <c r="H340" s="212">
        <v>-2.4</v>
      </c>
      <c r="I340" s="213"/>
      <c r="J340" s="208"/>
      <c r="K340" s="208"/>
      <c r="L340" s="214"/>
      <c r="M340" s="215"/>
      <c r="N340" s="216"/>
      <c r="O340" s="216"/>
      <c r="P340" s="216"/>
      <c r="Q340" s="216"/>
      <c r="R340" s="216"/>
      <c r="S340" s="216"/>
      <c r="T340" s="217"/>
      <c r="AT340" s="218" t="s">
        <v>182</v>
      </c>
      <c r="AU340" s="218" t="s">
        <v>88</v>
      </c>
      <c r="AV340" s="13" t="s">
        <v>88</v>
      </c>
      <c r="AW340" s="13" t="s">
        <v>34</v>
      </c>
      <c r="AX340" s="13" t="s">
        <v>78</v>
      </c>
      <c r="AY340" s="218" t="s">
        <v>159</v>
      </c>
    </row>
    <row r="341" spans="1:65" s="16" customFormat="1" ht="11.25">
      <c r="B341" s="260"/>
      <c r="C341" s="261"/>
      <c r="D341" s="209" t="s">
        <v>182</v>
      </c>
      <c r="E341" s="262" t="s">
        <v>1</v>
      </c>
      <c r="F341" s="263" t="s">
        <v>596</v>
      </c>
      <c r="G341" s="261"/>
      <c r="H341" s="264">
        <v>7.4</v>
      </c>
      <c r="I341" s="265"/>
      <c r="J341" s="261"/>
      <c r="K341" s="261"/>
      <c r="L341" s="266"/>
      <c r="M341" s="267"/>
      <c r="N341" s="268"/>
      <c r="O341" s="268"/>
      <c r="P341" s="268"/>
      <c r="Q341" s="268"/>
      <c r="R341" s="268"/>
      <c r="S341" s="268"/>
      <c r="T341" s="269"/>
      <c r="AT341" s="270" t="s">
        <v>182</v>
      </c>
      <c r="AU341" s="270" t="s">
        <v>88</v>
      </c>
      <c r="AV341" s="16" t="s">
        <v>160</v>
      </c>
      <c r="AW341" s="16" t="s">
        <v>34</v>
      </c>
      <c r="AX341" s="16" t="s">
        <v>78</v>
      </c>
      <c r="AY341" s="270" t="s">
        <v>159</v>
      </c>
    </row>
    <row r="342" spans="1:65" s="15" customFormat="1" ht="11.25">
      <c r="B342" s="246"/>
      <c r="C342" s="247"/>
      <c r="D342" s="209" t="s">
        <v>182</v>
      </c>
      <c r="E342" s="248" t="s">
        <v>1</v>
      </c>
      <c r="F342" s="249" t="s">
        <v>1108</v>
      </c>
      <c r="G342" s="247"/>
      <c r="H342" s="248" t="s">
        <v>1</v>
      </c>
      <c r="I342" s="250"/>
      <c r="J342" s="247"/>
      <c r="K342" s="247"/>
      <c r="L342" s="251"/>
      <c r="M342" s="252"/>
      <c r="N342" s="253"/>
      <c r="O342" s="253"/>
      <c r="P342" s="253"/>
      <c r="Q342" s="253"/>
      <c r="R342" s="253"/>
      <c r="S342" s="253"/>
      <c r="T342" s="254"/>
      <c r="AT342" s="255" t="s">
        <v>182</v>
      </c>
      <c r="AU342" s="255" t="s">
        <v>88</v>
      </c>
      <c r="AV342" s="15" t="s">
        <v>86</v>
      </c>
      <c r="AW342" s="15" t="s">
        <v>34</v>
      </c>
      <c r="AX342" s="15" t="s">
        <v>78</v>
      </c>
      <c r="AY342" s="255" t="s">
        <v>159</v>
      </c>
    </row>
    <row r="343" spans="1:65" s="13" customFormat="1" ht="11.25">
      <c r="B343" s="207"/>
      <c r="C343" s="208"/>
      <c r="D343" s="209" t="s">
        <v>182</v>
      </c>
      <c r="E343" s="210" t="s">
        <v>1</v>
      </c>
      <c r="F343" s="211" t="s">
        <v>1341</v>
      </c>
      <c r="G343" s="208"/>
      <c r="H343" s="212">
        <v>6.4</v>
      </c>
      <c r="I343" s="213"/>
      <c r="J343" s="208"/>
      <c r="K343" s="208"/>
      <c r="L343" s="214"/>
      <c r="M343" s="215"/>
      <c r="N343" s="216"/>
      <c r="O343" s="216"/>
      <c r="P343" s="216"/>
      <c r="Q343" s="216"/>
      <c r="R343" s="216"/>
      <c r="S343" s="216"/>
      <c r="T343" s="217"/>
      <c r="AT343" s="218" t="s">
        <v>182</v>
      </c>
      <c r="AU343" s="218" t="s">
        <v>88</v>
      </c>
      <c r="AV343" s="13" t="s">
        <v>88</v>
      </c>
      <c r="AW343" s="13" t="s">
        <v>34</v>
      </c>
      <c r="AX343" s="13" t="s">
        <v>78</v>
      </c>
      <c r="AY343" s="218" t="s">
        <v>159</v>
      </c>
    </row>
    <row r="344" spans="1:65" s="13" customFormat="1" ht="11.25">
      <c r="B344" s="207"/>
      <c r="C344" s="208"/>
      <c r="D344" s="209" t="s">
        <v>182</v>
      </c>
      <c r="E344" s="210" t="s">
        <v>1</v>
      </c>
      <c r="F344" s="211" t="s">
        <v>1342</v>
      </c>
      <c r="G344" s="208"/>
      <c r="H344" s="212">
        <v>6.6</v>
      </c>
      <c r="I344" s="213"/>
      <c r="J344" s="208"/>
      <c r="K344" s="208"/>
      <c r="L344" s="214"/>
      <c r="M344" s="215"/>
      <c r="N344" s="216"/>
      <c r="O344" s="216"/>
      <c r="P344" s="216"/>
      <c r="Q344" s="216"/>
      <c r="R344" s="216"/>
      <c r="S344" s="216"/>
      <c r="T344" s="217"/>
      <c r="AT344" s="218" t="s">
        <v>182</v>
      </c>
      <c r="AU344" s="218" t="s">
        <v>88</v>
      </c>
      <c r="AV344" s="13" t="s">
        <v>88</v>
      </c>
      <c r="AW344" s="13" t="s">
        <v>34</v>
      </c>
      <c r="AX344" s="13" t="s">
        <v>78</v>
      </c>
      <c r="AY344" s="218" t="s">
        <v>159</v>
      </c>
    </row>
    <row r="345" spans="1:65" s="13" customFormat="1" ht="11.25">
      <c r="B345" s="207"/>
      <c r="C345" s="208"/>
      <c r="D345" s="209" t="s">
        <v>182</v>
      </c>
      <c r="E345" s="210" t="s">
        <v>1</v>
      </c>
      <c r="F345" s="211" t="s">
        <v>1343</v>
      </c>
      <c r="G345" s="208"/>
      <c r="H345" s="212">
        <v>-4.8</v>
      </c>
      <c r="I345" s="213"/>
      <c r="J345" s="208"/>
      <c r="K345" s="208"/>
      <c r="L345" s="214"/>
      <c r="M345" s="215"/>
      <c r="N345" s="216"/>
      <c r="O345" s="216"/>
      <c r="P345" s="216"/>
      <c r="Q345" s="216"/>
      <c r="R345" s="216"/>
      <c r="S345" s="216"/>
      <c r="T345" s="217"/>
      <c r="AT345" s="218" t="s">
        <v>182</v>
      </c>
      <c r="AU345" s="218" t="s">
        <v>88</v>
      </c>
      <c r="AV345" s="13" t="s">
        <v>88</v>
      </c>
      <c r="AW345" s="13" t="s">
        <v>34</v>
      </c>
      <c r="AX345" s="13" t="s">
        <v>78</v>
      </c>
      <c r="AY345" s="218" t="s">
        <v>159</v>
      </c>
    </row>
    <row r="346" spans="1:65" s="16" customFormat="1" ht="11.25">
      <c r="B346" s="260"/>
      <c r="C346" s="261"/>
      <c r="D346" s="209" t="s">
        <v>182</v>
      </c>
      <c r="E346" s="262" t="s">
        <v>1</v>
      </c>
      <c r="F346" s="263" t="s">
        <v>596</v>
      </c>
      <c r="G346" s="261"/>
      <c r="H346" s="264">
        <v>8.1999999999999993</v>
      </c>
      <c r="I346" s="265"/>
      <c r="J346" s="261"/>
      <c r="K346" s="261"/>
      <c r="L346" s="266"/>
      <c r="M346" s="267"/>
      <c r="N346" s="268"/>
      <c r="O346" s="268"/>
      <c r="P346" s="268"/>
      <c r="Q346" s="268"/>
      <c r="R346" s="268"/>
      <c r="S346" s="268"/>
      <c r="T346" s="269"/>
      <c r="AT346" s="270" t="s">
        <v>182</v>
      </c>
      <c r="AU346" s="270" t="s">
        <v>88</v>
      </c>
      <c r="AV346" s="16" t="s">
        <v>160</v>
      </c>
      <c r="AW346" s="16" t="s">
        <v>34</v>
      </c>
      <c r="AX346" s="16" t="s">
        <v>78</v>
      </c>
      <c r="AY346" s="270" t="s">
        <v>159</v>
      </c>
    </row>
    <row r="347" spans="1:65" s="14" customFormat="1" ht="11.25">
      <c r="B347" s="219"/>
      <c r="C347" s="220"/>
      <c r="D347" s="209" t="s">
        <v>182</v>
      </c>
      <c r="E347" s="221" t="s">
        <v>1</v>
      </c>
      <c r="F347" s="222" t="s">
        <v>184</v>
      </c>
      <c r="G347" s="220"/>
      <c r="H347" s="223">
        <v>15.599999999999998</v>
      </c>
      <c r="I347" s="224"/>
      <c r="J347" s="220"/>
      <c r="K347" s="220"/>
      <c r="L347" s="225"/>
      <c r="M347" s="226"/>
      <c r="N347" s="227"/>
      <c r="O347" s="227"/>
      <c r="P347" s="227"/>
      <c r="Q347" s="227"/>
      <c r="R347" s="227"/>
      <c r="S347" s="227"/>
      <c r="T347" s="228"/>
      <c r="AT347" s="229" t="s">
        <v>182</v>
      </c>
      <c r="AU347" s="229" t="s">
        <v>88</v>
      </c>
      <c r="AV347" s="14" t="s">
        <v>166</v>
      </c>
      <c r="AW347" s="14" t="s">
        <v>34</v>
      </c>
      <c r="AX347" s="14" t="s">
        <v>86</v>
      </c>
      <c r="AY347" s="229" t="s">
        <v>159</v>
      </c>
    </row>
    <row r="348" spans="1:65" s="2" customFormat="1" ht="24.2" customHeight="1">
      <c r="A348" s="35"/>
      <c r="B348" s="36"/>
      <c r="C348" s="234" t="s">
        <v>816</v>
      </c>
      <c r="D348" s="234" t="s">
        <v>240</v>
      </c>
      <c r="E348" s="235" t="s">
        <v>1344</v>
      </c>
      <c r="F348" s="236" t="s">
        <v>1345</v>
      </c>
      <c r="G348" s="237" t="s">
        <v>165</v>
      </c>
      <c r="H348" s="238">
        <v>52</v>
      </c>
      <c r="I348" s="239"/>
      <c r="J348" s="240">
        <f>ROUND(I348*H348,2)</f>
        <v>0</v>
      </c>
      <c r="K348" s="241"/>
      <c r="L348" s="242"/>
      <c r="M348" s="243" t="s">
        <v>1</v>
      </c>
      <c r="N348" s="244" t="s">
        <v>44</v>
      </c>
      <c r="O348" s="72"/>
      <c r="P348" s="203">
        <f>O348*H348</f>
        <v>0</v>
      </c>
      <c r="Q348" s="203">
        <v>0</v>
      </c>
      <c r="R348" s="203">
        <f>Q348*H348</f>
        <v>0</v>
      </c>
      <c r="S348" s="203">
        <v>0</v>
      </c>
      <c r="T348" s="204">
        <f>S348*H348</f>
        <v>0</v>
      </c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R348" s="205" t="s">
        <v>243</v>
      </c>
      <c r="AT348" s="205" t="s">
        <v>240</v>
      </c>
      <c r="AU348" s="205" t="s">
        <v>88</v>
      </c>
      <c r="AY348" s="18" t="s">
        <v>159</v>
      </c>
      <c r="BE348" s="206">
        <f>IF(N348="základní",J348,0)</f>
        <v>0</v>
      </c>
      <c r="BF348" s="206">
        <f>IF(N348="snížená",J348,0)</f>
        <v>0</v>
      </c>
      <c r="BG348" s="206">
        <f>IF(N348="zákl. přenesená",J348,0)</f>
        <v>0</v>
      </c>
      <c r="BH348" s="206">
        <f>IF(N348="sníž. přenesená",J348,0)</f>
        <v>0</v>
      </c>
      <c r="BI348" s="206">
        <f>IF(N348="nulová",J348,0)</f>
        <v>0</v>
      </c>
      <c r="BJ348" s="18" t="s">
        <v>88</v>
      </c>
      <c r="BK348" s="206">
        <f>ROUND(I348*H348,2)</f>
        <v>0</v>
      </c>
      <c r="BL348" s="18" t="s">
        <v>238</v>
      </c>
      <c r="BM348" s="205" t="s">
        <v>1346</v>
      </c>
    </row>
    <row r="349" spans="1:65" s="2" customFormat="1" ht="39">
      <c r="A349" s="35"/>
      <c r="B349" s="36"/>
      <c r="C349" s="37"/>
      <c r="D349" s="209" t="s">
        <v>204</v>
      </c>
      <c r="E349" s="37"/>
      <c r="F349" s="230" t="s">
        <v>1347</v>
      </c>
      <c r="G349" s="37"/>
      <c r="H349" s="37"/>
      <c r="I349" s="231"/>
      <c r="J349" s="37"/>
      <c r="K349" s="37"/>
      <c r="L349" s="40"/>
      <c r="M349" s="232"/>
      <c r="N349" s="233"/>
      <c r="O349" s="72"/>
      <c r="P349" s="72"/>
      <c r="Q349" s="72"/>
      <c r="R349" s="72"/>
      <c r="S349" s="72"/>
      <c r="T349" s="73"/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T349" s="18" t="s">
        <v>204</v>
      </c>
      <c r="AU349" s="18" t="s">
        <v>88</v>
      </c>
    </row>
    <row r="350" spans="1:65" s="13" customFormat="1" ht="11.25">
      <c r="B350" s="207"/>
      <c r="C350" s="208"/>
      <c r="D350" s="209" t="s">
        <v>182</v>
      </c>
      <c r="E350" s="210" t="s">
        <v>1</v>
      </c>
      <c r="F350" s="211" t="s">
        <v>1348</v>
      </c>
      <c r="G350" s="208"/>
      <c r="H350" s="212">
        <v>52</v>
      </c>
      <c r="I350" s="213"/>
      <c r="J350" s="208"/>
      <c r="K350" s="208"/>
      <c r="L350" s="214"/>
      <c r="M350" s="215"/>
      <c r="N350" s="216"/>
      <c r="O350" s="216"/>
      <c r="P350" s="216"/>
      <c r="Q350" s="216"/>
      <c r="R350" s="216"/>
      <c r="S350" s="216"/>
      <c r="T350" s="217"/>
      <c r="AT350" s="218" t="s">
        <v>182</v>
      </c>
      <c r="AU350" s="218" t="s">
        <v>88</v>
      </c>
      <c r="AV350" s="13" t="s">
        <v>88</v>
      </c>
      <c r="AW350" s="13" t="s">
        <v>34</v>
      </c>
      <c r="AX350" s="13" t="s">
        <v>78</v>
      </c>
      <c r="AY350" s="218" t="s">
        <v>159</v>
      </c>
    </row>
    <row r="351" spans="1:65" s="13" customFormat="1" ht="11.25">
      <c r="B351" s="207"/>
      <c r="C351" s="208"/>
      <c r="D351" s="209" t="s">
        <v>182</v>
      </c>
      <c r="E351" s="210" t="s">
        <v>1</v>
      </c>
      <c r="F351" s="211" t="s">
        <v>441</v>
      </c>
      <c r="G351" s="208"/>
      <c r="H351" s="212">
        <v>52</v>
      </c>
      <c r="I351" s="213"/>
      <c r="J351" s="208"/>
      <c r="K351" s="208"/>
      <c r="L351" s="214"/>
      <c r="M351" s="215"/>
      <c r="N351" s="216"/>
      <c r="O351" s="216"/>
      <c r="P351" s="216"/>
      <c r="Q351" s="216"/>
      <c r="R351" s="216"/>
      <c r="S351" s="216"/>
      <c r="T351" s="217"/>
      <c r="AT351" s="218" t="s">
        <v>182</v>
      </c>
      <c r="AU351" s="218" t="s">
        <v>88</v>
      </c>
      <c r="AV351" s="13" t="s">
        <v>88</v>
      </c>
      <c r="AW351" s="13" t="s">
        <v>34</v>
      </c>
      <c r="AX351" s="13" t="s">
        <v>86</v>
      </c>
      <c r="AY351" s="218" t="s">
        <v>159</v>
      </c>
    </row>
    <row r="352" spans="1:65" s="2" customFormat="1" ht="24.2" customHeight="1">
      <c r="A352" s="35"/>
      <c r="B352" s="36"/>
      <c r="C352" s="193" t="s">
        <v>822</v>
      </c>
      <c r="D352" s="193" t="s">
        <v>162</v>
      </c>
      <c r="E352" s="194" t="s">
        <v>1349</v>
      </c>
      <c r="F352" s="195" t="s">
        <v>1350</v>
      </c>
      <c r="G352" s="196" t="s">
        <v>269</v>
      </c>
      <c r="H352" s="197">
        <v>4.53</v>
      </c>
      <c r="I352" s="198"/>
      <c r="J352" s="199">
        <f>ROUND(I352*H352,2)</f>
        <v>0</v>
      </c>
      <c r="K352" s="200"/>
      <c r="L352" s="40"/>
      <c r="M352" s="201" t="s">
        <v>1</v>
      </c>
      <c r="N352" s="202" t="s">
        <v>44</v>
      </c>
      <c r="O352" s="72"/>
      <c r="P352" s="203">
        <f>O352*H352</f>
        <v>0</v>
      </c>
      <c r="Q352" s="203">
        <v>0</v>
      </c>
      <c r="R352" s="203">
        <f>Q352*H352</f>
        <v>0</v>
      </c>
      <c r="S352" s="203">
        <v>8.3169999999999994E-2</v>
      </c>
      <c r="T352" s="204">
        <f>S352*H352</f>
        <v>0.37676009999999999</v>
      </c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R352" s="205" t="s">
        <v>238</v>
      </c>
      <c r="AT352" s="205" t="s">
        <v>162</v>
      </c>
      <c r="AU352" s="205" t="s">
        <v>88</v>
      </c>
      <c r="AY352" s="18" t="s">
        <v>159</v>
      </c>
      <c r="BE352" s="206">
        <f>IF(N352="základní",J352,0)</f>
        <v>0</v>
      </c>
      <c r="BF352" s="206">
        <f>IF(N352="snížená",J352,0)</f>
        <v>0</v>
      </c>
      <c r="BG352" s="206">
        <f>IF(N352="zákl. přenesená",J352,0)</f>
        <v>0</v>
      </c>
      <c r="BH352" s="206">
        <f>IF(N352="sníž. přenesená",J352,0)</f>
        <v>0</v>
      </c>
      <c r="BI352" s="206">
        <f>IF(N352="nulová",J352,0)</f>
        <v>0</v>
      </c>
      <c r="BJ352" s="18" t="s">
        <v>88</v>
      </c>
      <c r="BK352" s="206">
        <f>ROUND(I352*H352,2)</f>
        <v>0</v>
      </c>
      <c r="BL352" s="18" t="s">
        <v>238</v>
      </c>
      <c r="BM352" s="205" t="s">
        <v>1351</v>
      </c>
    </row>
    <row r="353" spans="1:65" s="15" customFormat="1" ht="11.25">
      <c r="B353" s="246"/>
      <c r="C353" s="247"/>
      <c r="D353" s="209" t="s">
        <v>182</v>
      </c>
      <c r="E353" s="248" t="s">
        <v>1</v>
      </c>
      <c r="F353" s="249" t="s">
        <v>1102</v>
      </c>
      <c r="G353" s="247"/>
      <c r="H353" s="248" t="s">
        <v>1</v>
      </c>
      <c r="I353" s="250"/>
      <c r="J353" s="247"/>
      <c r="K353" s="247"/>
      <c r="L353" s="251"/>
      <c r="M353" s="252"/>
      <c r="N353" s="253"/>
      <c r="O353" s="253"/>
      <c r="P353" s="253"/>
      <c r="Q353" s="253"/>
      <c r="R353" s="253"/>
      <c r="S353" s="253"/>
      <c r="T353" s="254"/>
      <c r="AT353" s="255" t="s">
        <v>182</v>
      </c>
      <c r="AU353" s="255" t="s">
        <v>88</v>
      </c>
      <c r="AV353" s="15" t="s">
        <v>86</v>
      </c>
      <c r="AW353" s="15" t="s">
        <v>34</v>
      </c>
      <c r="AX353" s="15" t="s">
        <v>78</v>
      </c>
      <c r="AY353" s="255" t="s">
        <v>159</v>
      </c>
    </row>
    <row r="354" spans="1:65" s="13" customFormat="1" ht="11.25">
      <c r="B354" s="207"/>
      <c r="C354" s="208"/>
      <c r="D354" s="209" t="s">
        <v>182</v>
      </c>
      <c r="E354" s="210" t="s">
        <v>1</v>
      </c>
      <c r="F354" s="211" t="s">
        <v>1352</v>
      </c>
      <c r="G354" s="208"/>
      <c r="H354" s="212">
        <v>1.53</v>
      </c>
      <c r="I354" s="213"/>
      <c r="J354" s="208"/>
      <c r="K354" s="208"/>
      <c r="L354" s="214"/>
      <c r="M354" s="215"/>
      <c r="N354" s="216"/>
      <c r="O354" s="216"/>
      <c r="P354" s="216"/>
      <c r="Q354" s="216"/>
      <c r="R354" s="216"/>
      <c r="S354" s="216"/>
      <c r="T354" s="217"/>
      <c r="AT354" s="218" t="s">
        <v>182</v>
      </c>
      <c r="AU354" s="218" t="s">
        <v>88</v>
      </c>
      <c r="AV354" s="13" t="s">
        <v>88</v>
      </c>
      <c r="AW354" s="13" t="s">
        <v>34</v>
      </c>
      <c r="AX354" s="13" t="s">
        <v>78</v>
      </c>
      <c r="AY354" s="218" t="s">
        <v>159</v>
      </c>
    </row>
    <row r="355" spans="1:65" s="15" customFormat="1" ht="11.25">
      <c r="B355" s="246"/>
      <c r="C355" s="247"/>
      <c r="D355" s="209" t="s">
        <v>182</v>
      </c>
      <c r="E355" s="248" t="s">
        <v>1</v>
      </c>
      <c r="F355" s="249" t="s">
        <v>1104</v>
      </c>
      <c r="G355" s="247"/>
      <c r="H355" s="248" t="s">
        <v>1</v>
      </c>
      <c r="I355" s="250"/>
      <c r="J355" s="247"/>
      <c r="K355" s="247"/>
      <c r="L355" s="251"/>
      <c r="M355" s="252"/>
      <c r="N355" s="253"/>
      <c r="O355" s="253"/>
      <c r="P355" s="253"/>
      <c r="Q355" s="253"/>
      <c r="R355" s="253"/>
      <c r="S355" s="253"/>
      <c r="T355" s="254"/>
      <c r="AT355" s="255" t="s">
        <v>182</v>
      </c>
      <c r="AU355" s="255" t="s">
        <v>88</v>
      </c>
      <c r="AV355" s="15" t="s">
        <v>86</v>
      </c>
      <c r="AW355" s="15" t="s">
        <v>34</v>
      </c>
      <c r="AX355" s="15" t="s">
        <v>78</v>
      </c>
      <c r="AY355" s="255" t="s">
        <v>159</v>
      </c>
    </row>
    <row r="356" spans="1:65" s="13" customFormat="1" ht="11.25">
      <c r="B356" s="207"/>
      <c r="C356" s="208"/>
      <c r="D356" s="209" t="s">
        <v>182</v>
      </c>
      <c r="E356" s="210" t="s">
        <v>1</v>
      </c>
      <c r="F356" s="211" t="s">
        <v>1353</v>
      </c>
      <c r="G356" s="208"/>
      <c r="H356" s="212">
        <v>3</v>
      </c>
      <c r="I356" s="213"/>
      <c r="J356" s="208"/>
      <c r="K356" s="208"/>
      <c r="L356" s="214"/>
      <c r="M356" s="215"/>
      <c r="N356" s="216"/>
      <c r="O356" s="216"/>
      <c r="P356" s="216"/>
      <c r="Q356" s="216"/>
      <c r="R356" s="216"/>
      <c r="S356" s="216"/>
      <c r="T356" s="217"/>
      <c r="AT356" s="218" t="s">
        <v>182</v>
      </c>
      <c r="AU356" s="218" t="s">
        <v>88</v>
      </c>
      <c r="AV356" s="13" t="s">
        <v>88</v>
      </c>
      <c r="AW356" s="13" t="s">
        <v>34</v>
      </c>
      <c r="AX356" s="13" t="s">
        <v>78</v>
      </c>
      <c r="AY356" s="218" t="s">
        <v>159</v>
      </c>
    </row>
    <row r="357" spans="1:65" s="14" customFormat="1" ht="11.25">
      <c r="B357" s="219"/>
      <c r="C357" s="220"/>
      <c r="D357" s="209" t="s">
        <v>182</v>
      </c>
      <c r="E357" s="221" t="s">
        <v>1</v>
      </c>
      <c r="F357" s="222" t="s">
        <v>184</v>
      </c>
      <c r="G357" s="220"/>
      <c r="H357" s="223">
        <v>4.53</v>
      </c>
      <c r="I357" s="224"/>
      <c r="J357" s="220"/>
      <c r="K357" s="220"/>
      <c r="L357" s="225"/>
      <c r="M357" s="226"/>
      <c r="N357" s="227"/>
      <c r="O357" s="227"/>
      <c r="P357" s="227"/>
      <c r="Q357" s="227"/>
      <c r="R357" s="227"/>
      <c r="S357" s="227"/>
      <c r="T357" s="228"/>
      <c r="AT357" s="229" t="s">
        <v>182</v>
      </c>
      <c r="AU357" s="229" t="s">
        <v>88</v>
      </c>
      <c r="AV357" s="14" t="s">
        <v>166</v>
      </c>
      <c r="AW357" s="14" t="s">
        <v>34</v>
      </c>
      <c r="AX357" s="14" t="s">
        <v>86</v>
      </c>
      <c r="AY357" s="229" t="s">
        <v>159</v>
      </c>
    </row>
    <row r="358" spans="1:65" s="2" customFormat="1" ht="24.2" customHeight="1">
      <c r="A358" s="35"/>
      <c r="B358" s="36"/>
      <c r="C358" s="193" t="s">
        <v>826</v>
      </c>
      <c r="D358" s="193" t="s">
        <v>162</v>
      </c>
      <c r="E358" s="194" t="s">
        <v>1354</v>
      </c>
      <c r="F358" s="195" t="s">
        <v>1355</v>
      </c>
      <c r="G358" s="196" t="s">
        <v>269</v>
      </c>
      <c r="H358" s="197">
        <v>17.36</v>
      </c>
      <c r="I358" s="198"/>
      <c r="J358" s="199">
        <f>ROUND(I358*H358,2)</f>
        <v>0</v>
      </c>
      <c r="K358" s="200"/>
      <c r="L358" s="40"/>
      <c r="M358" s="201" t="s">
        <v>1</v>
      </c>
      <c r="N358" s="202" t="s">
        <v>44</v>
      </c>
      <c r="O358" s="72"/>
      <c r="P358" s="203">
        <f>O358*H358</f>
        <v>0</v>
      </c>
      <c r="Q358" s="203">
        <v>0</v>
      </c>
      <c r="R358" s="203">
        <f>Q358*H358</f>
        <v>0</v>
      </c>
      <c r="S358" s="203">
        <v>0</v>
      </c>
      <c r="T358" s="204">
        <f>S358*H358</f>
        <v>0</v>
      </c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R358" s="205" t="s">
        <v>238</v>
      </c>
      <c r="AT358" s="205" t="s">
        <v>162</v>
      </c>
      <c r="AU358" s="205" t="s">
        <v>88</v>
      </c>
      <c r="AY358" s="18" t="s">
        <v>159</v>
      </c>
      <c r="BE358" s="206">
        <f>IF(N358="základní",J358,0)</f>
        <v>0</v>
      </c>
      <c r="BF358" s="206">
        <f>IF(N358="snížená",J358,0)</f>
        <v>0</v>
      </c>
      <c r="BG358" s="206">
        <f>IF(N358="zákl. přenesená",J358,0)</f>
        <v>0</v>
      </c>
      <c r="BH358" s="206">
        <f>IF(N358="sníž. přenesená",J358,0)</f>
        <v>0</v>
      </c>
      <c r="BI358" s="206">
        <f>IF(N358="nulová",J358,0)</f>
        <v>0</v>
      </c>
      <c r="BJ358" s="18" t="s">
        <v>88</v>
      </c>
      <c r="BK358" s="206">
        <f>ROUND(I358*H358,2)</f>
        <v>0</v>
      </c>
      <c r="BL358" s="18" t="s">
        <v>238</v>
      </c>
      <c r="BM358" s="205" t="s">
        <v>1356</v>
      </c>
    </row>
    <row r="359" spans="1:65" s="15" customFormat="1" ht="11.25">
      <c r="B359" s="246"/>
      <c r="C359" s="247"/>
      <c r="D359" s="209" t="s">
        <v>182</v>
      </c>
      <c r="E359" s="248" t="s">
        <v>1</v>
      </c>
      <c r="F359" s="249" t="s">
        <v>1100</v>
      </c>
      <c r="G359" s="247"/>
      <c r="H359" s="248" t="s">
        <v>1</v>
      </c>
      <c r="I359" s="250"/>
      <c r="J359" s="247"/>
      <c r="K359" s="247"/>
      <c r="L359" s="251"/>
      <c r="M359" s="252"/>
      <c r="N359" s="253"/>
      <c r="O359" s="253"/>
      <c r="P359" s="253"/>
      <c r="Q359" s="253"/>
      <c r="R359" s="253"/>
      <c r="S359" s="253"/>
      <c r="T359" s="254"/>
      <c r="AT359" s="255" t="s">
        <v>182</v>
      </c>
      <c r="AU359" s="255" t="s">
        <v>88</v>
      </c>
      <c r="AV359" s="15" t="s">
        <v>86</v>
      </c>
      <c r="AW359" s="15" t="s">
        <v>34</v>
      </c>
      <c r="AX359" s="15" t="s">
        <v>78</v>
      </c>
      <c r="AY359" s="255" t="s">
        <v>159</v>
      </c>
    </row>
    <row r="360" spans="1:65" s="13" customFormat="1" ht="11.25">
      <c r="B360" s="207"/>
      <c r="C360" s="208"/>
      <c r="D360" s="209" t="s">
        <v>182</v>
      </c>
      <c r="E360" s="210" t="s">
        <v>1</v>
      </c>
      <c r="F360" s="211" t="s">
        <v>1254</v>
      </c>
      <c r="G360" s="208"/>
      <c r="H360" s="212">
        <v>6</v>
      </c>
      <c r="I360" s="213"/>
      <c r="J360" s="208"/>
      <c r="K360" s="208"/>
      <c r="L360" s="214"/>
      <c r="M360" s="215"/>
      <c r="N360" s="216"/>
      <c r="O360" s="216"/>
      <c r="P360" s="216"/>
      <c r="Q360" s="216"/>
      <c r="R360" s="216"/>
      <c r="S360" s="216"/>
      <c r="T360" s="217"/>
      <c r="AT360" s="218" t="s">
        <v>182</v>
      </c>
      <c r="AU360" s="218" t="s">
        <v>88</v>
      </c>
      <c r="AV360" s="13" t="s">
        <v>88</v>
      </c>
      <c r="AW360" s="13" t="s">
        <v>34</v>
      </c>
      <c r="AX360" s="13" t="s">
        <v>78</v>
      </c>
      <c r="AY360" s="218" t="s">
        <v>159</v>
      </c>
    </row>
    <row r="361" spans="1:65" s="15" customFormat="1" ht="11.25">
      <c r="B361" s="246"/>
      <c r="C361" s="247"/>
      <c r="D361" s="209" t="s">
        <v>182</v>
      </c>
      <c r="E361" s="248" t="s">
        <v>1</v>
      </c>
      <c r="F361" s="249" t="s">
        <v>1108</v>
      </c>
      <c r="G361" s="247"/>
      <c r="H361" s="248" t="s">
        <v>1</v>
      </c>
      <c r="I361" s="250"/>
      <c r="J361" s="247"/>
      <c r="K361" s="247"/>
      <c r="L361" s="251"/>
      <c r="M361" s="252"/>
      <c r="N361" s="253"/>
      <c r="O361" s="253"/>
      <c r="P361" s="253"/>
      <c r="Q361" s="253"/>
      <c r="R361" s="253"/>
      <c r="S361" s="253"/>
      <c r="T361" s="254"/>
      <c r="AT361" s="255" t="s">
        <v>182</v>
      </c>
      <c r="AU361" s="255" t="s">
        <v>88</v>
      </c>
      <c r="AV361" s="15" t="s">
        <v>86</v>
      </c>
      <c r="AW361" s="15" t="s">
        <v>34</v>
      </c>
      <c r="AX361" s="15" t="s">
        <v>78</v>
      </c>
      <c r="AY361" s="255" t="s">
        <v>159</v>
      </c>
    </row>
    <row r="362" spans="1:65" s="13" customFormat="1" ht="11.25">
      <c r="B362" s="207"/>
      <c r="C362" s="208"/>
      <c r="D362" s="209" t="s">
        <v>182</v>
      </c>
      <c r="E362" s="210" t="s">
        <v>1</v>
      </c>
      <c r="F362" s="211" t="s">
        <v>788</v>
      </c>
      <c r="G362" s="208"/>
      <c r="H362" s="212">
        <v>2.4</v>
      </c>
      <c r="I362" s="213"/>
      <c r="J362" s="208"/>
      <c r="K362" s="208"/>
      <c r="L362" s="214"/>
      <c r="M362" s="215"/>
      <c r="N362" s="216"/>
      <c r="O362" s="216"/>
      <c r="P362" s="216"/>
      <c r="Q362" s="216"/>
      <c r="R362" s="216"/>
      <c r="S362" s="216"/>
      <c r="T362" s="217"/>
      <c r="AT362" s="218" t="s">
        <v>182</v>
      </c>
      <c r="AU362" s="218" t="s">
        <v>88</v>
      </c>
      <c r="AV362" s="13" t="s">
        <v>88</v>
      </c>
      <c r="AW362" s="13" t="s">
        <v>34</v>
      </c>
      <c r="AX362" s="13" t="s">
        <v>78</v>
      </c>
      <c r="AY362" s="218" t="s">
        <v>159</v>
      </c>
    </row>
    <row r="363" spans="1:65" s="13" customFormat="1" ht="11.25">
      <c r="B363" s="207"/>
      <c r="C363" s="208"/>
      <c r="D363" s="209" t="s">
        <v>182</v>
      </c>
      <c r="E363" s="210" t="s">
        <v>1</v>
      </c>
      <c r="F363" s="211" t="s">
        <v>1357</v>
      </c>
      <c r="G363" s="208"/>
      <c r="H363" s="212">
        <v>2.72</v>
      </c>
      <c r="I363" s="213"/>
      <c r="J363" s="208"/>
      <c r="K363" s="208"/>
      <c r="L363" s="214"/>
      <c r="M363" s="215"/>
      <c r="N363" s="216"/>
      <c r="O363" s="216"/>
      <c r="P363" s="216"/>
      <c r="Q363" s="216"/>
      <c r="R363" s="216"/>
      <c r="S363" s="216"/>
      <c r="T363" s="217"/>
      <c r="AT363" s="218" t="s">
        <v>182</v>
      </c>
      <c r="AU363" s="218" t="s">
        <v>88</v>
      </c>
      <c r="AV363" s="13" t="s">
        <v>88</v>
      </c>
      <c r="AW363" s="13" t="s">
        <v>34</v>
      </c>
      <c r="AX363" s="13" t="s">
        <v>78</v>
      </c>
      <c r="AY363" s="218" t="s">
        <v>159</v>
      </c>
    </row>
    <row r="364" spans="1:65" s="15" customFormat="1" ht="11.25">
      <c r="B364" s="246"/>
      <c r="C364" s="247"/>
      <c r="D364" s="209" t="s">
        <v>182</v>
      </c>
      <c r="E364" s="248" t="s">
        <v>1</v>
      </c>
      <c r="F364" s="249" t="s">
        <v>1102</v>
      </c>
      <c r="G364" s="247"/>
      <c r="H364" s="248" t="s">
        <v>1</v>
      </c>
      <c r="I364" s="250"/>
      <c r="J364" s="247"/>
      <c r="K364" s="247"/>
      <c r="L364" s="251"/>
      <c r="M364" s="252"/>
      <c r="N364" s="253"/>
      <c r="O364" s="253"/>
      <c r="P364" s="253"/>
      <c r="Q364" s="253"/>
      <c r="R364" s="253"/>
      <c r="S364" s="253"/>
      <c r="T364" s="254"/>
      <c r="AT364" s="255" t="s">
        <v>182</v>
      </c>
      <c r="AU364" s="255" t="s">
        <v>88</v>
      </c>
      <c r="AV364" s="15" t="s">
        <v>86</v>
      </c>
      <c r="AW364" s="15" t="s">
        <v>34</v>
      </c>
      <c r="AX364" s="15" t="s">
        <v>78</v>
      </c>
      <c r="AY364" s="255" t="s">
        <v>159</v>
      </c>
    </row>
    <row r="365" spans="1:65" s="13" customFormat="1" ht="11.25">
      <c r="B365" s="207"/>
      <c r="C365" s="208"/>
      <c r="D365" s="209" t="s">
        <v>182</v>
      </c>
      <c r="E365" s="210" t="s">
        <v>1</v>
      </c>
      <c r="F365" s="211" t="s">
        <v>1358</v>
      </c>
      <c r="G365" s="208"/>
      <c r="H365" s="212">
        <v>2.2000000000000002</v>
      </c>
      <c r="I365" s="213"/>
      <c r="J365" s="208"/>
      <c r="K365" s="208"/>
      <c r="L365" s="214"/>
      <c r="M365" s="215"/>
      <c r="N365" s="216"/>
      <c r="O365" s="216"/>
      <c r="P365" s="216"/>
      <c r="Q365" s="216"/>
      <c r="R365" s="216"/>
      <c r="S365" s="216"/>
      <c r="T365" s="217"/>
      <c r="AT365" s="218" t="s">
        <v>182</v>
      </c>
      <c r="AU365" s="218" t="s">
        <v>88</v>
      </c>
      <c r="AV365" s="13" t="s">
        <v>88</v>
      </c>
      <c r="AW365" s="13" t="s">
        <v>34</v>
      </c>
      <c r="AX365" s="13" t="s">
        <v>78</v>
      </c>
      <c r="AY365" s="218" t="s">
        <v>159</v>
      </c>
    </row>
    <row r="366" spans="1:65" s="15" customFormat="1" ht="11.25">
      <c r="B366" s="246"/>
      <c r="C366" s="247"/>
      <c r="D366" s="209" t="s">
        <v>182</v>
      </c>
      <c r="E366" s="248" t="s">
        <v>1</v>
      </c>
      <c r="F366" s="249" t="s">
        <v>1104</v>
      </c>
      <c r="G366" s="247"/>
      <c r="H366" s="248" t="s">
        <v>1</v>
      </c>
      <c r="I366" s="250"/>
      <c r="J366" s="247"/>
      <c r="K366" s="247"/>
      <c r="L366" s="251"/>
      <c r="M366" s="252"/>
      <c r="N366" s="253"/>
      <c r="O366" s="253"/>
      <c r="P366" s="253"/>
      <c r="Q366" s="253"/>
      <c r="R366" s="253"/>
      <c r="S366" s="253"/>
      <c r="T366" s="254"/>
      <c r="AT366" s="255" t="s">
        <v>182</v>
      </c>
      <c r="AU366" s="255" t="s">
        <v>88</v>
      </c>
      <c r="AV366" s="15" t="s">
        <v>86</v>
      </c>
      <c r="AW366" s="15" t="s">
        <v>34</v>
      </c>
      <c r="AX366" s="15" t="s">
        <v>78</v>
      </c>
      <c r="AY366" s="255" t="s">
        <v>159</v>
      </c>
    </row>
    <row r="367" spans="1:65" s="13" customFormat="1" ht="11.25">
      <c r="B367" s="207"/>
      <c r="C367" s="208"/>
      <c r="D367" s="209" t="s">
        <v>182</v>
      </c>
      <c r="E367" s="210" t="s">
        <v>1</v>
      </c>
      <c r="F367" s="211" t="s">
        <v>1353</v>
      </c>
      <c r="G367" s="208"/>
      <c r="H367" s="212">
        <v>3</v>
      </c>
      <c r="I367" s="213"/>
      <c r="J367" s="208"/>
      <c r="K367" s="208"/>
      <c r="L367" s="214"/>
      <c r="M367" s="215"/>
      <c r="N367" s="216"/>
      <c r="O367" s="216"/>
      <c r="P367" s="216"/>
      <c r="Q367" s="216"/>
      <c r="R367" s="216"/>
      <c r="S367" s="216"/>
      <c r="T367" s="217"/>
      <c r="AT367" s="218" t="s">
        <v>182</v>
      </c>
      <c r="AU367" s="218" t="s">
        <v>88</v>
      </c>
      <c r="AV367" s="13" t="s">
        <v>88</v>
      </c>
      <c r="AW367" s="13" t="s">
        <v>34</v>
      </c>
      <c r="AX367" s="13" t="s">
        <v>78</v>
      </c>
      <c r="AY367" s="218" t="s">
        <v>159</v>
      </c>
    </row>
    <row r="368" spans="1:65" s="15" customFormat="1" ht="11.25">
      <c r="B368" s="246"/>
      <c r="C368" s="247"/>
      <c r="D368" s="209" t="s">
        <v>182</v>
      </c>
      <c r="E368" s="248" t="s">
        <v>1</v>
      </c>
      <c r="F368" s="249" t="s">
        <v>1256</v>
      </c>
      <c r="G368" s="247"/>
      <c r="H368" s="248" t="s">
        <v>1</v>
      </c>
      <c r="I368" s="250"/>
      <c r="J368" s="247"/>
      <c r="K368" s="247"/>
      <c r="L368" s="251"/>
      <c r="M368" s="252"/>
      <c r="N368" s="253"/>
      <c r="O368" s="253"/>
      <c r="P368" s="253"/>
      <c r="Q368" s="253"/>
      <c r="R368" s="253"/>
      <c r="S368" s="253"/>
      <c r="T368" s="254"/>
      <c r="AT368" s="255" t="s">
        <v>182</v>
      </c>
      <c r="AU368" s="255" t="s">
        <v>88</v>
      </c>
      <c r="AV368" s="15" t="s">
        <v>86</v>
      </c>
      <c r="AW368" s="15" t="s">
        <v>34</v>
      </c>
      <c r="AX368" s="15" t="s">
        <v>78</v>
      </c>
      <c r="AY368" s="255" t="s">
        <v>159</v>
      </c>
    </row>
    <row r="369" spans="1:65" s="13" customFormat="1" ht="11.25">
      <c r="B369" s="207"/>
      <c r="C369" s="208"/>
      <c r="D369" s="209" t="s">
        <v>182</v>
      </c>
      <c r="E369" s="210" t="s">
        <v>1</v>
      </c>
      <c r="F369" s="211" t="s">
        <v>1257</v>
      </c>
      <c r="G369" s="208"/>
      <c r="H369" s="212">
        <v>1.04</v>
      </c>
      <c r="I369" s="213"/>
      <c r="J369" s="208"/>
      <c r="K369" s="208"/>
      <c r="L369" s="214"/>
      <c r="M369" s="215"/>
      <c r="N369" s="216"/>
      <c r="O369" s="216"/>
      <c r="P369" s="216"/>
      <c r="Q369" s="216"/>
      <c r="R369" s="216"/>
      <c r="S369" s="216"/>
      <c r="T369" s="217"/>
      <c r="AT369" s="218" t="s">
        <v>182</v>
      </c>
      <c r="AU369" s="218" t="s">
        <v>88</v>
      </c>
      <c r="AV369" s="13" t="s">
        <v>88</v>
      </c>
      <c r="AW369" s="13" t="s">
        <v>34</v>
      </c>
      <c r="AX369" s="13" t="s">
        <v>78</v>
      </c>
      <c r="AY369" s="218" t="s">
        <v>159</v>
      </c>
    </row>
    <row r="370" spans="1:65" s="14" customFormat="1" ht="11.25">
      <c r="B370" s="219"/>
      <c r="C370" s="220"/>
      <c r="D370" s="209" t="s">
        <v>182</v>
      </c>
      <c r="E370" s="221" t="s">
        <v>1</v>
      </c>
      <c r="F370" s="222" t="s">
        <v>184</v>
      </c>
      <c r="G370" s="220"/>
      <c r="H370" s="223">
        <v>17.36</v>
      </c>
      <c r="I370" s="224"/>
      <c r="J370" s="220"/>
      <c r="K370" s="220"/>
      <c r="L370" s="225"/>
      <c r="M370" s="226"/>
      <c r="N370" s="227"/>
      <c r="O370" s="227"/>
      <c r="P370" s="227"/>
      <c r="Q370" s="227"/>
      <c r="R370" s="227"/>
      <c r="S370" s="227"/>
      <c r="T370" s="228"/>
      <c r="AT370" s="229" t="s">
        <v>182</v>
      </c>
      <c r="AU370" s="229" t="s">
        <v>88</v>
      </c>
      <c r="AV370" s="14" t="s">
        <v>166</v>
      </c>
      <c r="AW370" s="14" t="s">
        <v>34</v>
      </c>
      <c r="AX370" s="14" t="s">
        <v>86</v>
      </c>
      <c r="AY370" s="229" t="s">
        <v>159</v>
      </c>
    </row>
    <row r="371" spans="1:65" s="2" customFormat="1" ht="37.9" customHeight="1">
      <c r="A371" s="35"/>
      <c r="B371" s="36"/>
      <c r="C371" s="234" t="s">
        <v>831</v>
      </c>
      <c r="D371" s="234" t="s">
        <v>240</v>
      </c>
      <c r="E371" s="235" t="s">
        <v>1359</v>
      </c>
      <c r="F371" s="236" t="s">
        <v>1360</v>
      </c>
      <c r="G371" s="237" t="s">
        <v>269</v>
      </c>
      <c r="H371" s="238">
        <v>19.963999999999999</v>
      </c>
      <c r="I371" s="239"/>
      <c r="J371" s="240">
        <f>ROUND(I371*H371,2)</f>
        <v>0</v>
      </c>
      <c r="K371" s="241"/>
      <c r="L371" s="242"/>
      <c r="M371" s="243" t="s">
        <v>1</v>
      </c>
      <c r="N371" s="244" t="s">
        <v>44</v>
      </c>
      <c r="O371" s="72"/>
      <c r="P371" s="203">
        <f>O371*H371</f>
        <v>0</v>
      </c>
      <c r="Q371" s="203">
        <v>0</v>
      </c>
      <c r="R371" s="203">
        <f>Q371*H371</f>
        <v>0</v>
      </c>
      <c r="S371" s="203">
        <v>0</v>
      </c>
      <c r="T371" s="204">
        <f>S371*H371</f>
        <v>0</v>
      </c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R371" s="205" t="s">
        <v>243</v>
      </c>
      <c r="AT371" s="205" t="s">
        <v>240</v>
      </c>
      <c r="AU371" s="205" t="s">
        <v>88</v>
      </c>
      <c r="AY371" s="18" t="s">
        <v>159</v>
      </c>
      <c r="BE371" s="206">
        <f>IF(N371="základní",J371,0)</f>
        <v>0</v>
      </c>
      <c r="BF371" s="206">
        <f>IF(N371="snížená",J371,0)</f>
        <v>0</v>
      </c>
      <c r="BG371" s="206">
        <f>IF(N371="zákl. přenesená",J371,0)</f>
        <v>0</v>
      </c>
      <c r="BH371" s="206">
        <f>IF(N371="sníž. přenesená",J371,0)</f>
        <v>0</v>
      </c>
      <c r="BI371" s="206">
        <f>IF(N371="nulová",J371,0)</f>
        <v>0</v>
      </c>
      <c r="BJ371" s="18" t="s">
        <v>88</v>
      </c>
      <c r="BK371" s="206">
        <f>ROUND(I371*H371,2)</f>
        <v>0</v>
      </c>
      <c r="BL371" s="18" t="s">
        <v>238</v>
      </c>
      <c r="BM371" s="205" t="s">
        <v>1361</v>
      </c>
    </row>
    <row r="372" spans="1:65" s="13" customFormat="1" ht="11.25">
      <c r="B372" s="207"/>
      <c r="C372" s="208"/>
      <c r="D372" s="209" t="s">
        <v>182</v>
      </c>
      <c r="E372" s="210" t="s">
        <v>1</v>
      </c>
      <c r="F372" s="211" t="s">
        <v>1362</v>
      </c>
      <c r="G372" s="208"/>
      <c r="H372" s="212">
        <v>19.963999999999999</v>
      </c>
      <c r="I372" s="213"/>
      <c r="J372" s="208"/>
      <c r="K372" s="208"/>
      <c r="L372" s="214"/>
      <c r="M372" s="215"/>
      <c r="N372" s="216"/>
      <c r="O372" s="216"/>
      <c r="P372" s="216"/>
      <c r="Q372" s="216"/>
      <c r="R372" s="216"/>
      <c r="S372" s="216"/>
      <c r="T372" s="217"/>
      <c r="AT372" s="218" t="s">
        <v>182</v>
      </c>
      <c r="AU372" s="218" t="s">
        <v>88</v>
      </c>
      <c r="AV372" s="13" t="s">
        <v>88</v>
      </c>
      <c r="AW372" s="13" t="s">
        <v>34</v>
      </c>
      <c r="AX372" s="13" t="s">
        <v>86</v>
      </c>
      <c r="AY372" s="218" t="s">
        <v>159</v>
      </c>
    </row>
    <row r="373" spans="1:65" s="2" customFormat="1" ht="16.5" customHeight="1">
      <c r="A373" s="35"/>
      <c r="B373" s="36"/>
      <c r="C373" s="193" t="s">
        <v>835</v>
      </c>
      <c r="D373" s="193" t="s">
        <v>162</v>
      </c>
      <c r="E373" s="194" t="s">
        <v>1363</v>
      </c>
      <c r="F373" s="195" t="s">
        <v>1364</v>
      </c>
      <c r="G373" s="196" t="s">
        <v>269</v>
      </c>
      <c r="H373" s="197">
        <v>17.36</v>
      </c>
      <c r="I373" s="198"/>
      <c r="J373" s="199">
        <f>ROUND(I373*H373,2)</f>
        <v>0</v>
      </c>
      <c r="K373" s="200"/>
      <c r="L373" s="40"/>
      <c r="M373" s="201" t="s">
        <v>1</v>
      </c>
      <c r="N373" s="202" t="s">
        <v>44</v>
      </c>
      <c r="O373" s="72"/>
      <c r="P373" s="203">
        <f>O373*H373</f>
        <v>0</v>
      </c>
      <c r="Q373" s="203">
        <v>0</v>
      </c>
      <c r="R373" s="203">
        <f>Q373*H373</f>
        <v>0</v>
      </c>
      <c r="S373" s="203">
        <v>0</v>
      </c>
      <c r="T373" s="204">
        <f>S373*H373</f>
        <v>0</v>
      </c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R373" s="205" t="s">
        <v>238</v>
      </c>
      <c r="AT373" s="205" t="s">
        <v>162</v>
      </c>
      <c r="AU373" s="205" t="s">
        <v>88</v>
      </c>
      <c r="AY373" s="18" t="s">
        <v>159</v>
      </c>
      <c r="BE373" s="206">
        <f>IF(N373="základní",J373,0)</f>
        <v>0</v>
      </c>
      <c r="BF373" s="206">
        <f>IF(N373="snížená",J373,0)</f>
        <v>0</v>
      </c>
      <c r="BG373" s="206">
        <f>IF(N373="zákl. přenesená",J373,0)</f>
        <v>0</v>
      </c>
      <c r="BH373" s="206">
        <f>IF(N373="sníž. přenesená",J373,0)</f>
        <v>0</v>
      </c>
      <c r="BI373" s="206">
        <f>IF(N373="nulová",J373,0)</f>
        <v>0</v>
      </c>
      <c r="BJ373" s="18" t="s">
        <v>88</v>
      </c>
      <c r="BK373" s="206">
        <f>ROUND(I373*H373,2)</f>
        <v>0</v>
      </c>
      <c r="BL373" s="18" t="s">
        <v>238</v>
      </c>
      <c r="BM373" s="205" t="s">
        <v>1365</v>
      </c>
    </row>
    <row r="374" spans="1:65" s="2" customFormat="1" ht="24.2" customHeight="1">
      <c r="A374" s="35"/>
      <c r="B374" s="36"/>
      <c r="C374" s="193" t="s">
        <v>840</v>
      </c>
      <c r="D374" s="193" t="s">
        <v>162</v>
      </c>
      <c r="E374" s="194" t="s">
        <v>1366</v>
      </c>
      <c r="F374" s="195" t="s">
        <v>1367</v>
      </c>
      <c r="G374" s="196" t="s">
        <v>269</v>
      </c>
      <c r="H374" s="197">
        <v>17.36</v>
      </c>
      <c r="I374" s="198"/>
      <c r="J374" s="199">
        <f>ROUND(I374*H374,2)</f>
        <v>0</v>
      </c>
      <c r="K374" s="200"/>
      <c r="L374" s="40"/>
      <c r="M374" s="201" t="s">
        <v>1</v>
      </c>
      <c r="N374" s="202" t="s">
        <v>44</v>
      </c>
      <c r="O374" s="72"/>
      <c r="P374" s="203">
        <f>O374*H374</f>
        <v>0</v>
      </c>
      <c r="Q374" s="203">
        <v>1.5E-3</v>
      </c>
      <c r="R374" s="203">
        <f>Q374*H374</f>
        <v>2.6040000000000001E-2</v>
      </c>
      <c r="S374" s="203">
        <v>0</v>
      </c>
      <c r="T374" s="204">
        <f>S374*H374</f>
        <v>0</v>
      </c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R374" s="205" t="s">
        <v>238</v>
      </c>
      <c r="AT374" s="205" t="s">
        <v>162</v>
      </c>
      <c r="AU374" s="205" t="s">
        <v>88</v>
      </c>
      <c r="AY374" s="18" t="s">
        <v>159</v>
      </c>
      <c r="BE374" s="206">
        <f>IF(N374="základní",J374,0)</f>
        <v>0</v>
      </c>
      <c r="BF374" s="206">
        <f>IF(N374="snížená",J374,0)</f>
        <v>0</v>
      </c>
      <c r="BG374" s="206">
        <f>IF(N374="zákl. přenesená",J374,0)</f>
        <v>0</v>
      </c>
      <c r="BH374" s="206">
        <f>IF(N374="sníž. přenesená",J374,0)</f>
        <v>0</v>
      </c>
      <c r="BI374" s="206">
        <f>IF(N374="nulová",J374,0)</f>
        <v>0</v>
      </c>
      <c r="BJ374" s="18" t="s">
        <v>88</v>
      </c>
      <c r="BK374" s="206">
        <f>ROUND(I374*H374,2)</f>
        <v>0</v>
      </c>
      <c r="BL374" s="18" t="s">
        <v>238</v>
      </c>
      <c r="BM374" s="205" t="s">
        <v>1368</v>
      </c>
    </row>
    <row r="375" spans="1:65" s="2" customFormat="1" ht="24.2" customHeight="1">
      <c r="A375" s="35"/>
      <c r="B375" s="36"/>
      <c r="C375" s="193" t="s">
        <v>848</v>
      </c>
      <c r="D375" s="193" t="s">
        <v>162</v>
      </c>
      <c r="E375" s="194" t="s">
        <v>1369</v>
      </c>
      <c r="F375" s="195" t="s">
        <v>1370</v>
      </c>
      <c r="G375" s="196" t="s">
        <v>165</v>
      </c>
      <c r="H375" s="197">
        <v>12</v>
      </c>
      <c r="I375" s="198"/>
      <c r="J375" s="199">
        <f>ROUND(I375*H375,2)</f>
        <v>0</v>
      </c>
      <c r="K375" s="200"/>
      <c r="L375" s="40"/>
      <c r="M375" s="201" t="s">
        <v>1</v>
      </c>
      <c r="N375" s="202" t="s">
        <v>44</v>
      </c>
      <c r="O375" s="72"/>
      <c r="P375" s="203">
        <f>O375*H375</f>
        <v>0</v>
      </c>
      <c r="Q375" s="203">
        <v>2.1000000000000001E-4</v>
      </c>
      <c r="R375" s="203">
        <f>Q375*H375</f>
        <v>2.5200000000000001E-3</v>
      </c>
      <c r="S375" s="203">
        <v>0</v>
      </c>
      <c r="T375" s="204">
        <f>S375*H375</f>
        <v>0</v>
      </c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R375" s="205" t="s">
        <v>238</v>
      </c>
      <c r="AT375" s="205" t="s">
        <v>162</v>
      </c>
      <c r="AU375" s="205" t="s">
        <v>88</v>
      </c>
      <c r="AY375" s="18" t="s">
        <v>159</v>
      </c>
      <c r="BE375" s="206">
        <f>IF(N375="základní",J375,0)</f>
        <v>0</v>
      </c>
      <c r="BF375" s="206">
        <f>IF(N375="snížená",J375,0)</f>
        <v>0</v>
      </c>
      <c r="BG375" s="206">
        <f>IF(N375="zákl. přenesená",J375,0)</f>
        <v>0</v>
      </c>
      <c r="BH375" s="206">
        <f>IF(N375="sníž. přenesená",J375,0)</f>
        <v>0</v>
      </c>
      <c r="BI375" s="206">
        <f>IF(N375="nulová",J375,0)</f>
        <v>0</v>
      </c>
      <c r="BJ375" s="18" t="s">
        <v>88</v>
      </c>
      <c r="BK375" s="206">
        <f>ROUND(I375*H375,2)</f>
        <v>0</v>
      </c>
      <c r="BL375" s="18" t="s">
        <v>238</v>
      </c>
      <c r="BM375" s="205" t="s">
        <v>1371</v>
      </c>
    </row>
    <row r="376" spans="1:65" s="2" customFormat="1" ht="24.2" customHeight="1">
      <c r="A376" s="35"/>
      <c r="B376" s="36"/>
      <c r="C376" s="193" t="s">
        <v>853</v>
      </c>
      <c r="D376" s="193" t="s">
        <v>162</v>
      </c>
      <c r="E376" s="194" t="s">
        <v>1372</v>
      </c>
      <c r="F376" s="195" t="s">
        <v>1373</v>
      </c>
      <c r="G376" s="196" t="s">
        <v>249</v>
      </c>
      <c r="H376" s="197">
        <v>17.399999999999999</v>
      </c>
      <c r="I376" s="198"/>
      <c r="J376" s="199">
        <f>ROUND(I376*H376,2)</f>
        <v>0</v>
      </c>
      <c r="K376" s="200"/>
      <c r="L376" s="40"/>
      <c r="M376" s="201" t="s">
        <v>1</v>
      </c>
      <c r="N376" s="202" t="s">
        <v>44</v>
      </c>
      <c r="O376" s="72"/>
      <c r="P376" s="203">
        <f>O376*H376</f>
        <v>0</v>
      </c>
      <c r="Q376" s="203">
        <v>3.2000000000000003E-4</v>
      </c>
      <c r="R376" s="203">
        <f>Q376*H376</f>
        <v>5.568E-3</v>
      </c>
      <c r="S376" s="203">
        <v>0</v>
      </c>
      <c r="T376" s="204">
        <f>S376*H376</f>
        <v>0</v>
      </c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R376" s="205" t="s">
        <v>238</v>
      </c>
      <c r="AT376" s="205" t="s">
        <v>162</v>
      </c>
      <c r="AU376" s="205" t="s">
        <v>88</v>
      </c>
      <c r="AY376" s="18" t="s">
        <v>159</v>
      </c>
      <c r="BE376" s="206">
        <f>IF(N376="základní",J376,0)</f>
        <v>0</v>
      </c>
      <c r="BF376" s="206">
        <f>IF(N376="snížená",J376,0)</f>
        <v>0</v>
      </c>
      <c r="BG376" s="206">
        <f>IF(N376="zákl. přenesená",J376,0)</f>
        <v>0</v>
      </c>
      <c r="BH376" s="206">
        <f>IF(N376="sníž. přenesená",J376,0)</f>
        <v>0</v>
      </c>
      <c r="BI376" s="206">
        <f>IF(N376="nulová",J376,0)</f>
        <v>0</v>
      </c>
      <c r="BJ376" s="18" t="s">
        <v>88</v>
      </c>
      <c r="BK376" s="206">
        <f>ROUND(I376*H376,2)</f>
        <v>0</v>
      </c>
      <c r="BL376" s="18" t="s">
        <v>238</v>
      </c>
      <c r="BM376" s="205" t="s">
        <v>1374</v>
      </c>
    </row>
    <row r="377" spans="1:65" s="13" customFormat="1" ht="11.25">
      <c r="B377" s="207"/>
      <c r="C377" s="208"/>
      <c r="D377" s="209" t="s">
        <v>182</v>
      </c>
      <c r="E377" s="210" t="s">
        <v>1</v>
      </c>
      <c r="F377" s="211" t="s">
        <v>1375</v>
      </c>
      <c r="G377" s="208"/>
      <c r="H377" s="212">
        <v>6.2</v>
      </c>
      <c r="I377" s="213"/>
      <c r="J377" s="208"/>
      <c r="K377" s="208"/>
      <c r="L377" s="214"/>
      <c r="M377" s="215"/>
      <c r="N377" s="216"/>
      <c r="O377" s="216"/>
      <c r="P377" s="216"/>
      <c r="Q377" s="216"/>
      <c r="R377" s="216"/>
      <c r="S377" s="216"/>
      <c r="T377" s="217"/>
      <c r="AT377" s="218" t="s">
        <v>182</v>
      </c>
      <c r="AU377" s="218" t="s">
        <v>88</v>
      </c>
      <c r="AV377" s="13" t="s">
        <v>88</v>
      </c>
      <c r="AW377" s="13" t="s">
        <v>34</v>
      </c>
      <c r="AX377" s="13" t="s">
        <v>78</v>
      </c>
      <c r="AY377" s="218" t="s">
        <v>159</v>
      </c>
    </row>
    <row r="378" spans="1:65" s="13" customFormat="1" ht="11.25">
      <c r="B378" s="207"/>
      <c r="C378" s="208"/>
      <c r="D378" s="209" t="s">
        <v>182</v>
      </c>
      <c r="E378" s="210" t="s">
        <v>1</v>
      </c>
      <c r="F378" s="211" t="s">
        <v>1376</v>
      </c>
      <c r="G378" s="208"/>
      <c r="H378" s="212">
        <v>7</v>
      </c>
      <c r="I378" s="213"/>
      <c r="J378" s="208"/>
      <c r="K378" s="208"/>
      <c r="L378" s="214"/>
      <c r="M378" s="215"/>
      <c r="N378" s="216"/>
      <c r="O378" s="216"/>
      <c r="P378" s="216"/>
      <c r="Q378" s="216"/>
      <c r="R378" s="216"/>
      <c r="S378" s="216"/>
      <c r="T378" s="217"/>
      <c r="AT378" s="218" t="s">
        <v>182</v>
      </c>
      <c r="AU378" s="218" t="s">
        <v>88</v>
      </c>
      <c r="AV378" s="13" t="s">
        <v>88</v>
      </c>
      <c r="AW378" s="13" t="s">
        <v>34</v>
      </c>
      <c r="AX378" s="13" t="s">
        <v>78</v>
      </c>
      <c r="AY378" s="218" t="s">
        <v>159</v>
      </c>
    </row>
    <row r="379" spans="1:65" s="13" customFormat="1" ht="11.25">
      <c r="B379" s="207"/>
      <c r="C379" s="208"/>
      <c r="D379" s="209" t="s">
        <v>182</v>
      </c>
      <c r="E379" s="210" t="s">
        <v>1</v>
      </c>
      <c r="F379" s="211" t="s">
        <v>1377</v>
      </c>
      <c r="G379" s="208"/>
      <c r="H379" s="212">
        <v>4.2</v>
      </c>
      <c r="I379" s="213"/>
      <c r="J379" s="208"/>
      <c r="K379" s="208"/>
      <c r="L379" s="214"/>
      <c r="M379" s="215"/>
      <c r="N379" s="216"/>
      <c r="O379" s="216"/>
      <c r="P379" s="216"/>
      <c r="Q379" s="216"/>
      <c r="R379" s="216"/>
      <c r="S379" s="216"/>
      <c r="T379" s="217"/>
      <c r="AT379" s="218" t="s">
        <v>182</v>
      </c>
      <c r="AU379" s="218" t="s">
        <v>88</v>
      </c>
      <c r="AV379" s="13" t="s">
        <v>88</v>
      </c>
      <c r="AW379" s="13" t="s">
        <v>34</v>
      </c>
      <c r="AX379" s="13" t="s">
        <v>78</v>
      </c>
      <c r="AY379" s="218" t="s">
        <v>159</v>
      </c>
    </row>
    <row r="380" spans="1:65" s="14" customFormat="1" ht="11.25">
      <c r="B380" s="219"/>
      <c r="C380" s="220"/>
      <c r="D380" s="209" t="s">
        <v>182</v>
      </c>
      <c r="E380" s="221" t="s">
        <v>1</v>
      </c>
      <c r="F380" s="222" t="s">
        <v>184</v>
      </c>
      <c r="G380" s="220"/>
      <c r="H380" s="223">
        <v>17.399999999999999</v>
      </c>
      <c r="I380" s="224"/>
      <c r="J380" s="220"/>
      <c r="K380" s="220"/>
      <c r="L380" s="225"/>
      <c r="M380" s="226"/>
      <c r="N380" s="227"/>
      <c r="O380" s="227"/>
      <c r="P380" s="227"/>
      <c r="Q380" s="227"/>
      <c r="R380" s="227"/>
      <c r="S380" s="227"/>
      <c r="T380" s="228"/>
      <c r="AT380" s="229" t="s">
        <v>182</v>
      </c>
      <c r="AU380" s="229" t="s">
        <v>88</v>
      </c>
      <c r="AV380" s="14" t="s">
        <v>166</v>
      </c>
      <c r="AW380" s="14" t="s">
        <v>34</v>
      </c>
      <c r="AX380" s="14" t="s">
        <v>86</v>
      </c>
      <c r="AY380" s="229" t="s">
        <v>159</v>
      </c>
    </row>
    <row r="381" spans="1:65" s="2" customFormat="1" ht="24.2" customHeight="1">
      <c r="A381" s="35"/>
      <c r="B381" s="36"/>
      <c r="C381" s="193" t="s">
        <v>857</v>
      </c>
      <c r="D381" s="193" t="s">
        <v>162</v>
      </c>
      <c r="E381" s="194" t="s">
        <v>1378</v>
      </c>
      <c r="F381" s="195" t="s">
        <v>1379</v>
      </c>
      <c r="G381" s="196" t="s">
        <v>269</v>
      </c>
      <c r="H381" s="197">
        <v>17.36</v>
      </c>
      <c r="I381" s="198"/>
      <c r="J381" s="199">
        <f>ROUND(I381*H381,2)</f>
        <v>0</v>
      </c>
      <c r="K381" s="200"/>
      <c r="L381" s="40"/>
      <c r="M381" s="201" t="s">
        <v>1</v>
      </c>
      <c r="N381" s="202" t="s">
        <v>44</v>
      </c>
      <c r="O381" s="72"/>
      <c r="P381" s="203">
        <f>O381*H381</f>
        <v>0</v>
      </c>
      <c r="Q381" s="203">
        <v>5.0000000000000002E-5</v>
      </c>
      <c r="R381" s="203">
        <f>Q381*H381</f>
        <v>8.6800000000000006E-4</v>
      </c>
      <c r="S381" s="203">
        <v>0</v>
      </c>
      <c r="T381" s="204">
        <f>S381*H381</f>
        <v>0</v>
      </c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R381" s="205" t="s">
        <v>238</v>
      </c>
      <c r="AT381" s="205" t="s">
        <v>162</v>
      </c>
      <c r="AU381" s="205" t="s">
        <v>88</v>
      </c>
      <c r="AY381" s="18" t="s">
        <v>159</v>
      </c>
      <c r="BE381" s="206">
        <f>IF(N381="základní",J381,0)</f>
        <v>0</v>
      </c>
      <c r="BF381" s="206">
        <f>IF(N381="snížená",J381,0)</f>
        <v>0</v>
      </c>
      <c r="BG381" s="206">
        <f>IF(N381="zákl. přenesená",J381,0)</f>
        <v>0</v>
      </c>
      <c r="BH381" s="206">
        <f>IF(N381="sníž. přenesená",J381,0)</f>
        <v>0</v>
      </c>
      <c r="BI381" s="206">
        <f>IF(N381="nulová",J381,0)</f>
        <v>0</v>
      </c>
      <c r="BJ381" s="18" t="s">
        <v>88</v>
      </c>
      <c r="BK381" s="206">
        <f>ROUND(I381*H381,2)</f>
        <v>0</v>
      </c>
      <c r="BL381" s="18" t="s">
        <v>238</v>
      </c>
      <c r="BM381" s="205" t="s">
        <v>1380</v>
      </c>
    </row>
    <row r="382" spans="1:65" s="2" customFormat="1" ht="44.25" customHeight="1">
      <c r="A382" s="35"/>
      <c r="B382" s="36"/>
      <c r="C382" s="193" t="s">
        <v>863</v>
      </c>
      <c r="D382" s="193" t="s">
        <v>162</v>
      </c>
      <c r="E382" s="194" t="s">
        <v>1381</v>
      </c>
      <c r="F382" s="195" t="s">
        <v>1382</v>
      </c>
      <c r="G382" s="196" t="s">
        <v>330</v>
      </c>
      <c r="H382" s="245"/>
      <c r="I382" s="198"/>
      <c r="J382" s="199">
        <f>ROUND(I382*H382,2)</f>
        <v>0</v>
      </c>
      <c r="K382" s="200"/>
      <c r="L382" s="40"/>
      <c r="M382" s="201" t="s">
        <v>1</v>
      </c>
      <c r="N382" s="202" t="s">
        <v>44</v>
      </c>
      <c r="O382" s="72"/>
      <c r="P382" s="203">
        <f>O382*H382</f>
        <v>0</v>
      </c>
      <c r="Q382" s="203">
        <v>0</v>
      </c>
      <c r="R382" s="203">
        <f>Q382*H382</f>
        <v>0</v>
      </c>
      <c r="S382" s="203">
        <v>0</v>
      </c>
      <c r="T382" s="204">
        <f>S382*H382</f>
        <v>0</v>
      </c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R382" s="205" t="s">
        <v>238</v>
      </c>
      <c r="AT382" s="205" t="s">
        <v>162</v>
      </c>
      <c r="AU382" s="205" t="s">
        <v>88</v>
      </c>
      <c r="AY382" s="18" t="s">
        <v>159</v>
      </c>
      <c r="BE382" s="206">
        <f>IF(N382="základní",J382,0)</f>
        <v>0</v>
      </c>
      <c r="BF382" s="206">
        <f>IF(N382="snížená",J382,0)</f>
        <v>0</v>
      </c>
      <c r="BG382" s="206">
        <f>IF(N382="zákl. přenesená",J382,0)</f>
        <v>0</v>
      </c>
      <c r="BH382" s="206">
        <f>IF(N382="sníž. přenesená",J382,0)</f>
        <v>0</v>
      </c>
      <c r="BI382" s="206">
        <f>IF(N382="nulová",J382,0)</f>
        <v>0</v>
      </c>
      <c r="BJ382" s="18" t="s">
        <v>88</v>
      </c>
      <c r="BK382" s="206">
        <f>ROUND(I382*H382,2)</f>
        <v>0</v>
      </c>
      <c r="BL382" s="18" t="s">
        <v>238</v>
      </c>
      <c r="BM382" s="205" t="s">
        <v>1383</v>
      </c>
    </row>
    <row r="383" spans="1:65" s="12" customFormat="1" ht="22.9" customHeight="1">
      <c r="B383" s="177"/>
      <c r="C383" s="178"/>
      <c r="D383" s="179" t="s">
        <v>77</v>
      </c>
      <c r="E383" s="191" t="s">
        <v>1384</v>
      </c>
      <c r="F383" s="191" t="s">
        <v>1385</v>
      </c>
      <c r="G383" s="178"/>
      <c r="H383" s="178"/>
      <c r="I383" s="181"/>
      <c r="J383" s="192">
        <f>BK383</f>
        <v>0</v>
      </c>
      <c r="K383" s="178"/>
      <c r="L383" s="183"/>
      <c r="M383" s="184"/>
      <c r="N383" s="185"/>
      <c r="O383" s="185"/>
      <c r="P383" s="186">
        <f>SUM(P384:P414)</f>
        <v>0</v>
      </c>
      <c r="Q383" s="185"/>
      <c r="R383" s="186">
        <f>SUM(R384:R414)</f>
        <v>0.47675449999999997</v>
      </c>
      <c r="S383" s="185"/>
      <c r="T383" s="187">
        <f>SUM(T384:T414)</f>
        <v>0.1953</v>
      </c>
      <c r="AR383" s="188" t="s">
        <v>88</v>
      </c>
      <c r="AT383" s="189" t="s">
        <v>77</v>
      </c>
      <c r="AU383" s="189" t="s">
        <v>86</v>
      </c>
      <c r="AY383" s="188" t="s">
        <v>159</v>
      </c>
      <c r="BK383" s="190">
        <f>SUM(BK384:BK414)</f>
        <v>0</v>
      </c>
    </row>
    <row r="384" spans="1:65" s="2" customFormat="1" ht="16.5" customHeight="1">
      <c r="A384" s="35"/>
      <c r="B384" s="36"/>
      <c r="C384" s="193" t="s">
        <v>869</v>
      </c>
      <c r="D384" s="193" t="s">
        <v>162</v>
      </c>
      <c r="E384" s="194" t="s">
        <v>1386</v>
      </c>
      <c r="F384" s="195" t="s">
        <v>1387</v>
      </c>
      <c r="G384" s="196" t="s">
        <v>269</v>
      </c>
      <c r="H384" s="197">
        <v>56.5</v>
      </c>
      <c r="I384" s="198"/>
      <c r="J384" s="199">
        <f>ROUND(I384*H384,2)</f>
        <v>0</v>
      </c>
      <c r="K384" s="200"/>
      <c r="L384" s="40"/>
      <c r="M384" s="201" t="s">
        <v>1</v>
      </c>
      <c r="N384" s="202" t="s">
        <v>44</v>
      </c>
      <c r="O384" s="72"/>
      <c r="P384" s="203">
        <f>O384*H384</f>
        <v>0</v>
      </c>
      <c r="Q384" s="203">
        <v>0</v>
      </c>
      <c r="R384" s="203">
        <f>Q384*H384</f>
        <v>0</v>
      </c>
      <c r="S384" s="203">
        <v>0</v>
      </c>
      <c r="T384" s="204">
        <f>S384*H384</f>
        <v>0</v>
      </c>
      <c r="U384" s="35"/>
      <c r="V384" s="35"/>
      <c r="W384" s="35"/>
      <c r="X384" s="35"/>
      <c r="Y384" s="35"/>
      <c r="Z384" s="35"/>
      <c r="AA384" s="35"/>
      <c r="AB384" s="35"/>
      <c r="AC384" s="35"/>
      <c r="AD384" s="35"/>
      <c r="AE384" s="35"/>
      <c r="AR384" s="205" t="s">
        <v>238</v>
      </c>
      <c r="AT384" s="205" t="s">
        <v>162</v>
      </c>
      <c r="AU384" s="205" t="s">
        <v>88</v>
      </c>
      <c r="AY384" s="18" t="s">
        <v>159</v>
      </c>
      <c r="BE384" s="206">
        <f>IF(N384="základní",J384,0)</f>
        <v>0</v>
      </c>
      <c r="BF384" s="206">
        <f>IF(N384="snížená",J384,0)</f>
        <v>0</v>
      </c>
      <c r="BG384" s="206">
        <f>IF(N384="zákl. přenesená",J384,0)</f>
        <v>0</v>
      </c>
      <c r="BH384" s="206">
        <f>IF(N384="sníž. přenesená",J384,0)</f>
        <v>0</v>
      </c>
      <c r="BI384" s="206">
        <f>IF(N384="nulová",J384,0)</f>
        <v>0</v>
      </c>
      <c r="BJ384" s="18" t="s">
        <v>88</v>
      </c>
      <c r="BK384" s="206">
        <f>ROUND(I384*H384,2)</f>
        <v>0</v>
      </c>
      <c r="BL384" s="18" t="s">
        <v>238</v>
      </c>
      <c r="BM384" s="205" t="s">
        <v>1388</v>
      </c>
    </row>
    <row r="385" spans="1:65" s="2" customFormat="1" ht="16.5" customHeight="1">
      <c r="A385" s="35"/>
      <c r="B385" s="36"/>
      <c r="C385" s="193" t="s">
        <v>874</v>
      </c>
      <c r="D385" s="193" t="s">
        <v>162</v>
      </c>
      <c r="E385" s="194" t="s">
        <v>1389</v>
      </c>
      <c r="F385" s="195" t="s">
        <v>1390</v>
      </c>
      <c r="G385" s="196" t="s">
        <v>269</v>
      </c>
      <c r="H385" s="197">
        <v>56.5</v>
      </c>
      <c r="I385" s="198"/>
      <c r="J385" s="199">
        <f>ROUND(I385*H385,2)</f>
        <v>0</v>
      </c>
      <c r="K385" s="200"/>
      <c r="L385" s="40"/>
      <c r="M385" s="201" t="s">
        <v>1</v>
      </c>
      <c r="N385" s="202" t="s">
        <v>44</v>
      </c>
      <c r="O385" s="72"/>
      <c r="P385" s="203">
        <f>O385*H385</f>
        <v>0</v>
      </c>
      <c r="Q385" s="203">
        <v>2.0000000000000001E-4</v>
      </c>
      <c r="R385" s="203">
        <f>Q385*H385</f>
        <v>1.1300000000000001E-2</v>
      </c>
      <c r="S385" s="203">
        <v>0</v>
      </c>
      <c r="T385" s="204">
        <f>S385*H385</f>
        <v>0</v>
      </c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R385" s="205" t="s">
        <v>238</v>
      </c>
      <c r="AT385" s="205" t="s">
        <v>162</v>
      </c>
      <c r="AU385" s="205" t="s">
        <v>88</v>
      </c>
      <c r="AY385" s="18" t="s">
        <v>159</v>
      </c>
      <c r="BE385" s="206">
        <f>IF(N385="základní",J385,0)</f>
        <v>0</v>
      </c>
      <c r="BF385" s="206">
        <f>IF(N385="snížená",J385,0)</f>
        <v>0</v>
      </c>
      <c r="BG385" s="206">
        <f>IF(N385="zákl. přenesená",J385,0)</f>
        <v>0</v>
      </c>
      <c r="BH385" s="206">
        <f>IF(N385="sníž. přenesená",J385,0)</f>
        <v>0</v>
      </c>
      <c r="BI385" s="206">
        <f>IF(N385="nulová",J385,0)</f>
        <v>0</v>
      </c>
      <c r="BJ385" s="18" t="s">
        <v>88</v>
      </c>
      <c r="BK385" s="206">
        <f>ROUND(I385*H385,2)</f>
        <v>0</v>
      </c>
      <c r="BL385" s="18" t="s">
        <v>238</v>
      </c>
      <c r="BM385" s="205" t="s">
        <v>1391</v>
      </c>
    </row>
    <row r="386" spans="1:65" s="2" customFormat="1" ht="33" customHeight="1">
      <c r="A386" s="35"/>
      <c r="B386" s="36"/>
      <c r="C386" s="193" t="s">
        <v>879</v>
      </c>
      <c r="D386" s="193" t="s">
        <v>162</v>
      </c>
      <c r="E386" s="194" t="s">
        <v>1392</v>
      </c>
      <c r="F386" s="195" t="s">
        <v>1393</v>
      </c>
      <c r="G386" s="196" t="s">
        <v>269</v>
      </c>
      <c r="H386" s="197">
        <v>56.5</v>
      </c>
      <c r="I386" s="198"/>
      <c r="J386" s="199">
        <f>ROUND(I386*H386,2)</f>
        <v>0</v>
      </c>
      <c r="K386" s="200"/>
      <c r="L386" s="40"/>
      <c r="M386" s="201" t="s">
        <v>1</v>
      </c>
      <c r="N386" s="202" t="s">
        <v>44</v>
      </c>
      <c r="O386" s="72"/>
      <c r="P386" s="203">
        <f>O386*H386</f>
        <v>0</v>
      </c>
      <c r="Q386" s="203">
        <v>4.4999999999999997E-3</v>
      </c>
      <c r="R386" s="203">
        <f>Q386*H386</f>
        <v>0.25424999999999998</v>
      </c>
      <c r="S386" s="203">
        <v>0</v>
      </c>
      <c r="T386" s="204">
        <f>S386*H386</f>
        <v>0</v>
      </c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  <c r="AR386" s="205" t="s">
        <v>238</v>
      </c>
      <c r="AT386" s="205" t="s">
        <v>162</v>
      </c>
      <c r="AU386" s="205" t="s">
        <v>88</v>
      </c>
      <c r="AY386" s="18" t="s">
        <v>159</v>
      </c>
      <c r="BE386" s="206">
        <f>IF(N386="základní",J386,0)</f>
        <v>0</v>
      </c>
      <c r="BF386" s="206">
        <f>IF(N386="snížená",J386,0)</f>
        <v>0</v>
      </c>
      <c r="BG386" s="206">
        <f>IF(N386="zákl. přenesená",J386,0)</f>
        <v>0</v>
      </c>
      <c r="BH386" s="206">
        <f>IF(N386="sníž. přenesená",J386,0)</f>
        <v>0</v>
      </c>
      <c r="BI386" s="206">
        <f>IF(N386="nulová",J386,0)</f>
        <v>0</v>
      </c>
      <c r="BJ386" s="18" t="s">
        <v>88</v>
      </c>
      <c r="BK386" s="206">
        <f>ROUND(I386*H386,2)</f>
        <v>0</v>
      </c>
      <c r="BL386" s="18" t="s">
        <v>238</v>
      </c>
      <c r="BM386" s="205" t="s">
        <v>1394</v>
      </c>
    </row>
    <row r="387" spans="1:65" s="2" customFormat="1" ht="24.2" customHeight="1">
      <c r="A387" s="35"/>
      <c r="B387" s="36"/>
      <c r="C387" s="193" t="s">
        <v>884</v>
      </c>
      <c r="D387" s="193" t="s">
        <v>162</v>
      </c>
      <c r="E387" s="194" t="s">
        <v>1395</v>
      </c>
      <c r="F387" s="195" t="s">
        <v>1396</v>
      </c>
      <c r="G387" s="196" t="s">
        <v>269</v>
      </c>
      <c r="H387" s="197">
        <v>69.36</v>
      </c>
      <c r="I387" s="198"/>
      <c r="J387" s="199">
        <f>ROUND(I387*H387,2)</f>
        <v>0</v>
      </c>
      <c r="K387" s="200"/>
      <c r="L387" s="40"/>
      <c r="M387" s="201" t="s">
        <v>1</v>
      </c>
      <c r="N387" s="202" t="s">
        <v>44</v>
      </c>
      <c r="O387" s="72"/>
      <c r="P387" s="203">
        <f>O387*H387</f>
        <v>0</v>
      </c>
      <c r="Q387" s="203">
        <v>0</v>
      </c>
      <c r="R387" s="203">
        <f>Q387*H387</f>
        <v>0</v>
      </c>
      <c r="S387" s="203">
        <v>2.5000000000000001E-3</v>
      </c>
      <c r="T387" s="204">
        <f>S387*H387</f>
        <v>0.1734</v>
      </c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  <c r="AR387" s="205" t="s">
        <v>238</v>
      </c>
      <c r="AT387" s="205" t="s">
        <v>162</v>
      </c>
      <c r="AU387" s="205" t="s">
        <v>88</v>
      </c>
      <c r="AY387" s="18" t="s">
        <v>159</v>
      </c>
      <c r="BE387" s="206">
        <f>IF(N387="základní",J387,0)</f>
        <v>0</v>
      </c>
      <c r="BF387" s="206">
        <f>IF(N387="snížená",J387,0)</f>
        <v>0</v>
      </c>
      <c r="BG387" s="206">
        <f>IF(N387="zákl. přenesená",J387,0)</f>
        <v>0</v>
      </c>
      <c r="BH387" s="206">
        <f>IF(N387="sníž. přenesená",J387,0)</f>
        <v>0</v>
      </c>
      <c r="BI387" s="206">
        <f>IF(N387="nulová",J387,0)</f>
        <v>0</v>
      </c>
      <c r="BJ387" s="18" t="s">
        <v>88</v>
      </c>
      <c r="BK387" s="206">
        <f>ROUND(I387*H387,2)</f>
        <v>0</v>
      </c>
      <c r="BL387" s="18" t="s">
        <v>238</v>
      </c>
      <c r="BM387" s="205" t="s">
        <v>1397</v>
      </c>
    </row>
    <row r="388" spans="1:65" s="13" customFormat="1" ht="11.25">
      <c r="B388" s="207"/>
      <c r="C388" s="208"/>
      <c r="D388" s="209" t="s">
        <v>182</v>
      </c>
      <c r="E388" s="210" t="s">
        <v>1</v>
      </c>
      <c r="F388" s="211" t="s">
        <v>1398</v>
      </c>
      <c r="G388" s="208"/>
      <c r="H388" s="212">
        <v>56.5</v>
      </c>
      <c r="I388" s="213"/>
      <c r="J388" s="208"/>
      <c r="K388" s="208"/>
      <c r="L388" s="214"/>
      <c r="M388" s="215"/>
      <c r="N388" s="216"/>
      <c r="O388" s="216"/>
      <c r="P388" s="216"/>
      <c r="Q388" s="216"/>
      <c r="R388" s="216"/>
      <c r="S388" s="216"/>
      <c r="T388" s="217"/>
      <c r="AT388" s="218" t="s">
        <v>182</v>
      </c>
      <c r="AU388" s="218" t="s">
        <v>88</v>
      </c>
      <c r="AV388" s="13" t="s">
        <v>88</v>
      </c>
      <c r="AW388" s="13" t="s">
        <v>34</v>
      </c>
      <c r="AX388" s="13" t="s">
        <v>78</v>
      </c>
      <c r="AY388" s="218" t="s">
        <v>159</v>
      </c>
    </row>
    <row r="389" spans="1:65" s="13" customFormat="1" ht="11.25">
      <c r="B389" s="207"/>
      <c r="C389" s="208"/>
      <c r="D389" s="209" t="s">
        <v>182</v>
      </c>
      <c r="E389" s="210" t="s">
        <v>1</v>
      </c>
      <c r="F389" s="211" t="s">
        <v>1399</v>
      </c>
      <c r="G389" s="208"/>
      <c r="H389" s="212">
        <v>7.92</v>
      </c>
      <c r="I389" s="213"/>
      <c r="J389" s="208"/>
      <c r="K389" s="208"/>
      <c r="L389" s="214"/>
      <c r="M389" s="215"/>
      <c r="N389" s="216"/>
      <c r="O389" s="216"/>
      <c r="P389" s="216"/>
      <c r="Q389" s="216"/>
      <c r="R389" s="216"/>
      <c r="S389" s="216"/>
      <c r="T389" s="217"/>
      <c r="AT389" s="218" t="s">
        <v>182</v>
      </c>
      <c r="AU389" s="218" t="s">
        <v>88</v>
      </c>
      <c r="AV389" s="13" t="s">
        <v>88</v>
      </c>
      <c r="AW389" s="13" t="s">
        <v>34</v>
      </c>
      <c r="AX389" s="13" t="s">
        <v>78</v>
      </c>
      <c r="AY389" s="218" t="s">
        <v>159</v>
      </c>
    </row>
    <row r="390" spans="1:65" s="13" customFormat="1" ht="11.25">
      <c r="B390" s="207"/>
      <c r="C390" s="208"/>
      <c r="D390" s="209" t="s">
        <v>182</v>
      </c>
      <c r="E390" s="210" t="s">
        <v>1</v>
      </c>
      <c r="F390" s="211" t="s">
        <v>1400</v>
      </c>
      <c r="G390" s="208"/>
      <c r="H390" s="212">
        <v>2.73</v>
      </c>
      <c r="I390" s="213"/>
      <c r="J390" s="208"/>
      <c r="K390" s="208"/>
      <c r="L390" s="214"/>
      <c r="M390" s="215"/>
      <c r="N390" s="216"/>
      <c r="O390" s="216"/>
      <c r="P390" s="216"/>
      <c r="Q390" s="216"/>
      <c r="R390" s="216"/>
      <c r="S390" s="216"/>
      <c r="T390" s="217"/>
      <c r="AT390" s="218" t="s">
        <v>182</v>
      </c>
      <c r="AU390" s="218" t="s">
        <v>88</v>
      </c>
      <c r="AV390" s="13" t="s">
        <v>88</v>
      </c>
      <c r="AW390" s="13" t="s">
        <v>34</v>
      </c>
      <c r="AX390" s="13" t="s">
        <v>78</v>
      </c>
      <c r="AY390" s="218" t="s">
        <v>159</v>
      </c>
    </row>
    <row r="391" spans="1:65" s="13" customFormat="1" ht="11.25">
      <c r="B391" s="207"/>
      <c r="C391" s="208"/>
      <c r="D391" s="209" t="s">
        <v>182</v>
      </c>
      <c r="E391" s="210" t="s">
        <v>1</v>
      </c>
      <c r="F391" s="211" t="s">
        <v>1401</v>
      </c>
      <c r="G391" s="208"/>
      <c r="H391" s="212">
        <v>2.21</v>
      </c>
      <c r="I391" s="213"/>
      <c r="J391" s="208"/>
      <c r="K391" s="208"/>
      <c r="L391" s="214"/>
      <c r="M391" s="215"/>
      <c r="N391" s="216"/>
      <c r="O391" s="216"/>
      <c r="P391" s="216"/>
      <c r="Q391" s="216"/>
      <c r="R391" s="216"/>
      <c r="S391" s="216"/>
      <c r="T391" s="217"/>
      <c r="AT391" s="218" t="s">
        <v>182</v>
      </c>
      <c r="AU391" s="218" t="s">
        <v>88</v>
      </c>
      <c r="AV391" s="13" t="s">
        <v>88</v>
      </c>
      <c r="AW391" s="13" t="s">
        <v>34</v>
      </c>
      <c r="AX391" s="13" t="s">
        <v>78</v>
      </c>
      <c r="AY391" s="218" t="s">
        <v>159</v>
      </c>
    </row>
    <row r="392" spans="1:65" s="14" customFormat="1" ht="11.25">
      <c r="B392" s="219"/>
      <c r="C392" s="220"/>
      <c r="D392" s="209" t="s">
        <v>182</v>
      </c>
      <c r="E392" s="221" t="s">
        <v>1</v>
      </c>
      <c r="F392" s="222" t="s">
        <v>184</v>
      </c>
      <c r="G392" s="220"/>
      <c r="H392" s="223">
        <v>69.36</v>
      </c>
      <c r="I392" s="224"/>
      <c r="J392" s="220"/>
      <c r="K392" s="220"/>
      <c r="L392" s="225"/>
      <c r="M392" s="226"/>
      <c r="N392" s="227"/>
      <c r="O392" s="227"/>
      <c r="P392" s="227"/>
      <c r="Q392" s="227"/>
      <c r="R392" s="227"/>
      <c r="S392" s="227"/>
      <c r="T392" s="228"/>
      <c r="AT392" s="229" t="s">
        <v>182</v>
      </c>
      <c r="AU392" s="229" t="s">
        <v>88</v>
      </c>
      <c r="AV392" s="14" t="s">
        <v>166</v>
      </c>
      <c r="AW392" s="14" t="s">
        <v>34</v>
      </c>
      <c r="AX392" s="14" t="s">
        <v>86</v>
      </c>
      <c r="AY392" s="229" t="s">
        <v>159</v>
      </c>
    </row>
    <row r="393" spans="1:65" s="2" customFormat="1" ht="24.2" customHeight="1">
      <c r="A393" s="35"/>
      <c r="B393" s="36"/>
      <c r="C393" s="193" t="s">
        <v>888</v>
      </c>
      <c r="D393" s="193" t="s">
        <v>162</v>
      </c>
      <c r="E393" s="194" t="s">
        <v>1402</v>
      </c>
      <c r="F393" s="195" t="s">
        <v>1403</v>
      </c>
      <c r="G393" s="196" t="s">
        <v>269</v>
      </c>
      <c r="H393" s="197">
        <v>56.5</v>
      </c>
      <c r="I393" s="198"/>
      <c r="J393" s="199">
        <f>ROUND(I393*H393,2)</f>
        <v>0</v>
      </c>
      <c r="K393" s="200"/>
      <c r="L393" s="40"/>
      <c r="M393" s="201" t="s">
        <v>1</v>
      </c>
      <c r="N393" s="202" t="s">
        <v>44</v>
      </c>
      <c r="O393" s="72"/>
      <c r="P393" s="203">
        <f>O393*H393</f>
        <v>0</v>
      </c>
      <c r="Q393" s="203">
        <v>2.9999999999999997E-4</v>
      </c>
      <c r="R393" s="203">
        <f>Q393*H393</f>
        <v>1.695E-2</v>
      </c>
      <c r="S393" s="203">
        <v>0</v>
      </c>
      <c r="T393" s="204">
        <f>S393*H393</f>
        <v>0</v>
      </c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R393" s="205" t="s">
        <v>238</v>
      </c>
      <c r="AT393" s="205" t="s">
        <v>162</v>
      </c>
      <c r="AU393" s="205" t="s">
        <v>88</v>
      </c>
      <c r="AY393" s="18" t="s">
        <v>159</v>
      </c>
      <c r="BE393" s="206">
        <f>IF(N393="základní",J393,0)</f>
        <v>0</v>
      </c>
      <c r="BF393" s="206">
        <f>IF(N393="snížená",J393,0)</f>
        <v>0</v>
      </c>
      <c r="BG393" s="206">
        <f>IF(N393="zákl. přenesená",J393,0)</f>
        <v>0</v>
      </c>
      <c r="BH393" s="206">
        <f>IF(N393="sníž. přenesená",J393,0)</f>
        <v>0</v>
      </c>
      <c r="BI393" s="206">
        <f>IF(N393="nulová",J393,0)</f>
        <v>0</v>
      </c>
      <c r="BJ393" s="18" t="s">
        <v>88</v>
      </c>
      <c r="BK393" s="206">
        <f>ROUND(I393*H393,2)</f>
        <v>0</v>
      </c>
      <c r="BL393" s="18" t="s">
        <v>238</v>
      </c>
      <c r="BM393" s="205" t="s">
        <v>1404</v>
      </c>
    </row>
    <row r="394" spans="1:65" s="15" customFormat="1" ht="11.25">
      <c r="B394" s="246"/>
      <c r="C394" s="247"/>
      <c r="D394" s="209" t="s">
        <v>182</v>
      </c>
      <c r="E394" s="248" t="s">
        <v>1</v>
      </c>
      <c r="F394" s="249" t="s">
        <v>1094</v>
      </c>
      <c r="G394" s="247"/>
      <c r="H394" s="248" t="s">
        <v>1</v>
      </c>
      <c r="I394" s="250"/>
      <c r="J394" s="247"/>
      <c r="K394" s="247"/>
      <c r="L394" s="251"/>
      <c r="M394" s="252"/>
      <c r="N394" s="253"/>
      <c r="O394" s="253"/>
      <c r="P394" s="253"/>
      <c r="Q394" s="253"/>
      <c r="R394" s="253"/>
      <c r="S394" s="253"/>
      <c r="T394" s="254"/>
      <c r="AT394" s="255" t="s">
        <v>182</v>
      </c>
      <c r="AU394" s="255" t="s">
        <v>88</v>
      </c>
      <c r="AV394" s="15" t="s">
        <v>86</v>
      </c>
      <c r="AW394" s="15" t="s">
        <v>34</v>
      </c>
      <c r="AX394" s="15" t="s">
        <v>78</v>
      </c>
      <c r="AY394" s="255" t="s">
        <v>159</v>
      </c>
    </row>
    <row r="395" spans="1:65" s="13" customFormat="1" ht="11.25">
      <c r="B395" s="207"/>
      <c r="C395" s="208"/>
      <c r="D395" s="209" t="s">
        <v>182</v>
      </c>
      <c r="E395" s="210" t="s">
        <v>1</v>
      </c>
      <c r="F395" s="211" t="s">
        <v>1251</v>
      </c>
      <c r="G395" s="208"/>
      <c r="H395" s="212">
        <v>16</v>
      </c>
      <c r="I395" s="213"/>
      <c r="J395" s="208"/>
      <c r="K395" s="208"/>
      <c r="L395" s="214"/>
      <c r="M395" s="215"/>
      <c r="N395" s="216"/>
      <c r="O395" s="216"/>
      <c r="P395" s="216"/>
      <c r="Q395" s="216"/>
      <c r="R395" s="216"/>
      <c r="S395" s="216"/>
      <c r="T395" s="217"/>
      <c r="AT395" s="218" t="s">
        <v>182</v>
      </c>
      <c r="AU395" s="218" t="s">
        <v>88</v>
      </c>
      <c r="AV395" s="13" t="s">
        <v>88</v>
      </c>
      <c r="AW395" s="13" t="s">
        <v>34</v>
      </c>
      <c r="AX395" s="13" t="s">
        <v>78</v>
      </c>
      <c r="AY395" s="218" t="s">
        <v>159</v>
      </c>
    </row>
    <row r="396" spans="1:65" s="15" customFormat="1" ht="11.25">
      <c r="B396" s="246"/>
      <c r="C396" s="247"/>
      <c r="D396" s="209" t="s">
        <v>182</v>
      </c>
      <c r="E396" s="248" t="s">
        <v>1</v>
      </c>
      <c r="F396" s="249" t="s">
        <v>1096</v>
      </c>
      <c r="G396" s="247"/>
      <c r="H396" s="248" t="s">
        <v>1</v>
      </c>
      <c r="I396" s="250"/>
      <c r="J396" s="247"/>
      <c r="K396" s="247"/>
      <c r="L396" s="251"/>
      <c r="M396" s="252"/>
      <c r="N396" s="253"/>
      <c r="O396" s="253"/>
      <c r="P396" s="253"/>
      <c r="Q396" s="253"/>
      <c r="R396" s="253"/>
      <c r="S396" s="253"/>
      <c r="T396" s="254"/>
      <c r="AT396" s="255" t="s">
        <v>182</v>
      </c>
      <c r="AU396" s="255" t="s">
        <v>88</v>
      </c>
      <c r="AV396" s="15" t="s">
        <v>86</v>
      </c>
      <c r="AW396" s="15" t="s">
        <v>34</v>
      </c>
      <c r="AX396" s="15" t="s">
        <v>78</v>
      </c>
      <c r="AY396" s="255" t="s">
        <v>159</v>
      </c>
    </row>
    <row r="397" spans="1:65" s="13" customFormat="1" ht="11.25">
      <c r="B397" s="207"/>
      <c r="C397" s="208"/>
      <c r="D397" s="209" t="s">
        <v>182</v>
      </c>
      <c r="E397" s="210" t="s">
        <v>1</v>
      </c>
      <c r="F397" s="211" t="s">
        <v>1252</v>
      </c>
      <c r="G397" s="208"/>
      <c r="H397" s="212">
        <v>27</v>
      </c>
      <c r="I397" s="213"/>
      <c r="J397" s="208"/>
      <c r="K397" s="208"/>
      <c r="L397" s="214"/>
      <c r="M397" s="215"/>
      <c r="N397" s="216"/>
      <c r="O397" s="216"/>
      <c r="P397" s="216"/>
      <c r="Q397" s="216"/>
      <c r="R397" s="216"/>
      <c r="S397" s="216"/>
      <c r="T397" s="217"/>
      <c r="AT397" s="218" t="s">
        <v>182</v>
      </c>
      <c r="AU397" s="218" t="s">
        <v>88</v>
      </c>
      <c r="AV397" s="13" t="s">
        <v>88</v>
      </c>
      <c r="AW397" s="13" t="s">
        <v>34</v>
      </c>
      <c r="AX397" s="13" t="s">
        <v>78</v>
      </c>
      <c r="AY397" s="218" t="s">
        <v>159</v>
      </c>
    </row>
    <row r="398" spans="1:65" s="15" customFormat="1" ht="11.25">
      <c r="B398" s="246"/>
      <c r="C398" s="247"/>
      <c r="D398" s="209" t="s">
        <v>182</v>
      </c>
      <c r="E398" s="248" t="s">
        <v>1</v>
      </c>
      <c r="F398" s="249" t="s">
        <v>1098</v>
      </c>
      <c r="G398" s="247"/>
      <c r="H398" s="248" t="s">
        <v>1</v>
      </c>
      <c r="I398" s="250"/>
      <c r="J398" s="247"/>
      <c r="K398" s="247"/>
      <c r="L398" s="251"/>
      <c r="M398" s="252"/>
      <c r="N398" s="253"/>
      <c r="O398" s="253"/>
      <c r="P398" s="253"/>
      <c r="Q398" s="253"/>
      <c r="R398" s="253"/>
      <c r="S398" s="253"/>
      <c r="T398" s="254"/>
      <c r="AT398" s="255" t="s">
        <v>182</v>
      </c>
      <c r="AU398" s="255" t="s">
        <v>88</v>
      </c>
      <c r="AV398" s="15" t="s">
        <v>86</v>
      </c>
      <c r="AW398" s="15" t="s">
        <v>34</v>
      </c>
      <c r="AX398" s="15" t="s">
        <v>78</v>
      </c>
      <c r="AY398" s="255" t="s">
        <v>159</v>
      </c>
    </row>
    <row r="399" spans="1:65" s="13" customFormat="1" ht="11.25">
      <c r="B399" s="207"/>
      <c r="C399" s="208"/>
      <c r="D399" s="209" t="s">
        <v>182</v>
      </c>
      <c r="E399" s="210" t="s">
        <v>1</v>
      </c>
      <c r="F399" s="211" t="s">
        <v>1253</v>
      </c>
      <c r="G399" s="208"/>
      <c r="H399" s="212">
        <v>13.5</v>
      </c>
      <c r="I399" s="213"/>
      <c r="J399" s="208"/>
      <c r="K399" s="208"/>
      <c r="L399" s="214"/>
      <c r="M399" s="215"/>
      <c r="N399" s="216"/>
      <c r="O399" s="216"/>
      <c r="P399" s="216"/>
      <c r="Q399" s="216"/>
      <c r="R399" s="216"/>
      <c r="S399" s="216"/>
      <c r="T399" s="217"/>
      <c r="AT399" s="218" t="s">
        <v>182</v>
      </c>
      <c r="AU399" s="218" t="s">
        <v>88</v>
      </c>
      <c r="AV399" s="13" t="s">
        <v>88</v>
      </c>
      <c r="AW399" s="13" t="s">
        <v>34</v>
      </c>
      <c r="AX399" s="13" t="s">
        <v>78</v>
      </c>
      <c r="AY399" s="218" t="s">
        <v>159</v>
      </c>
    </row>
    <row r="400" spans="1:65" s="14" customFormat="1" ht="11.25">
      <c r="B400" s="219"/>
      <c r="C400" s="220"/>
      <c r="D400" s="209" t="s">
        <v>182</v>
      </c>
      <c r="E400" s="221" t="s">
        <v>1</v>
      </c>
      <c r="F400" s="222" t="s">
        <v>184</v>
      </c>
      <c r="G400" s="220"/>
      <c r="H400" s="223">
        <v>56.5</v>
      </c>
      <c r="I400" s="224"/>
      <c r="J400" s="220"/>
      <c r="K400" s="220"/>
      <c r="L400" s="225"/>
      <c r="M400" s="226"/>
      <c r="N400" s="227"/>
      <c r="O400" s="227"/>
      <c r="P400" s="227"/>
      <c r="Q400" s="227"/>
      <c r="R400" s="227"/>
      <c r="S400" s="227"/>
      <c r="T400" s="228"/>
      <c r="AT400" s="229" t="s">
        <v>182</v>
      </c>
      <c r="AU400" s="229" t="s">
        <v>88</v>
      </c>
      <c r="AV400" s="14" t="s">
        <v>166</v>
      </c>
      <c r="AW400" s="14" t="s">
        <v>34</v>
      </c>
      <c r="AX400" s="14" t="s">
        <v>86</v>
      </c>
      <c r="AY400" s="229" t="s">
        <v>159</v>
      </c>
    </row>
    <row r="401" spans="1:65" s="2" customFormat="1" ht="44.25" customHeight="1">
      <c r="A401" s="35"/>
      <c r="B401" s="36"/>
      <c r="C401" s="234" t="s">
        <v>892</v>
      </c>
      <c r="D401" s="234" t="s">
        <v>240</v>
      </c>
      <c r="E401" s="235" t="s">
        <v>1405</v>
      </c>
      <c r="F401" s="236" t="s">
        <v>1406</v>
      </c>
      <c r="G401" s="237" t="s">
        <v>269</v>
      </c>
      <c r="H401" s="238">
        <v>62.15</v>
      </c>
      <c r="I401" s="239"/>
      <c r="J401" s="240">
        <f>ROUND(I401*H401,2)</f>
        <v>0</v>
      </c>
      <c r="K401" s="241"/>
      <c r="L401" s="242"/>
      <c r="M401" s="243" t="s">
        <v>1</v>
      </c>
      <c r="N401" s="244" t="s">
        <v>44</v>
      </c>
      <c r="O401" s="72"/>
      <c r="P401" s="203">
        <f>O401*H401</f>
        <v>0</v>
      </c>
      <c r="Q401" s="203">
        <v>2.7899999999999999E-3</v>
      </c>
      <c r="R401" s="203">
        <f>Q401*H401</f>
        <v>0.17339849999999998</v>
      </c>
      <c r="S401" s="203">
        <v>0</v>
      </c>
      <c r="T401" s="204">
        <f>S401*H401</f>
        <v>0</v>
      </c>
      <c r="U401" s="35"/>
      <c r="V401" s="35"/>
      <c r="W401" s="35"/>
      <c r="X401" s="35"/>
      <c r="Y401" s="35"/>
      <c r="Z401" s="35"/>
      <c r="AA401" s="35"/>
      <c r="AB401" s="35"/>
      <c r="AC401" s="35"/>
      <c r="AD401" s="35"/>
      <c r="AE401" s="35"/>
      <c r="AR401" s="205" t="s">
        <v>243</v>
      </c>
      <c r="AT401" s="205" t="s">
        <v>240</v>
      </c>
      <c r="AU401" s="205" t="s">
        <v>88</v>
      </c>
      <c r="AY401" s="18" t="s">
        <v>159</v>
      </c>
      <c r="BE401" s="206">
        <f>IF(N401="základní",J401,0)</f>
        <v>0</v>
      </c>
      <c r="BF401" s="206">
        <f>IF(N401="snížená",J401,0)</f>
        <v>0</v>
      </c>
      <c r="BG401" s="206">
        <f>IF(N401="zákl. přenesená",J401,0)</f>
        <v>0</v>
      </c>
      <c r="BH401" s="206">
        <f>IF(N401="sníž. přenesená",J401,0)</f>
        <v>0</v>
      </c>
      <c r="BI401" s="206">
        <f>IF(N401="nulová",J401,0)</f>
        <v>0</v>
      </c>
      <c r="BJ401" s="18" t="s">
        <v>88</v>
      </c>
      <c r="BK401" s="206">
        <f>ROUND(I401*H401,2)</f>
        <v>0</v>
      </c>
      <c r="BL401" s="18" t="s">
        <v>238</v>
      </c>
      <c r="BM401" s="205" t="s">
        <v>1407</v>
      </c>
    </row>
    <row r="402" spans="1:65" s="13" customFormat="1" ht="11.25">
      <c r="B402" s="207"/>
      <c r="C402" s="208"/>
      <c r="D402" s="209" t="s">
        <v>182</v>
      </c>
      <c r="E402" s="210" t="s">
        <v>1</v>
      </c>
      <c r="F402" s="211" t="s">
        <v>1408</v>
      </c>
      <c r="G402" s="208"/>
      <c r="H402" s="212">
        <v>62.15</v>
      </c>
      <c r="I402" s="213"/>
      <c r="J402" s="208"/>
      <c r="K402" s="208"/>
      <c r="L402" s="214"/>
      <c r="M402" s="215"/>
      <c r="N402" s="216"/>
      <c r="O402" s="216"/>
      <c r="P402" s="216"/>
      <c r="Q402" s="216"/>
      <c r="R402" s="216"/>
      <c r="S402" s="216"/>
      <c r="T402" s="217"/>
      <c r="AT402" s="218" t="s">
        <v>182</v>
      </c>
      <c r="AU402" s="218" t="s">
        <v>88</v>
      </c>
      <c r="AV402" s="13" t="s">
        <v>88</v>
      </c>
      <c r="AW402" s="13" t="s">
        <v>34</v>
      </c>
      <c r="AX402" s="13" t="s">
        <v>86</v>
      </c>
      <c r="AY402" s="218" t="s">
        <v>159</v>
      </c>
    </row>
    <row r="403" spans="1:65" s="2" customFormat="1" ht="21.75" customHeight="1">
      <c r="A403" s="35"/>
      <c r="B403" s="36"/>
      <c r="C403" s="193" t="s">
        <v>896</v>
      </c>
      <c r="D403" s="193" t="s">
        <v>162</v>
      </c>
      <c r="E403" s="194" t="s">
        <v>1409</v>
      </c>
      <c r="F403" s="195" t="s">
        <v>1410</v>
      </c>
      <c r="G403" s="196" t="s">
        <v>249</v>
      </c>
      <c r="H403" s="197">
        <v>73</v>
      </c>
      <c r="I403" s="198"/>
      <c r="J403" s="199">
        <f>ROUND(I403*H403,2)</f>
        <v>0</v>
      </c>
      <c r="K403" s="200"/>
      <c r="L403" s="40"/>
      <c r="M403" s="201" t="s">
        <v>1</v>
      </c>
      <c r="N403" s="202" t="s">
        <v>44</v>
      </c>
      <c r="O403" s="72"/>
      <c r="P403" s="203">
        <f>O403*H403</f>
        <v>0</v>
      </c>
      <c r="Q403" s="203">
        <v>0</v>
      </c>
      <c r="R403" s="203">
        <f>Q403*H403</f>
        <v>0</v>
      </c>
      <c r="S403" s="203">
        <v>2.9999999999999997E-4</v>
      </c>
      <c r="T403" s="204">
        <f>S403*H403</f>
        <v>2.1899999999999999E-2</v>
      </c>
      <c r="U403" s="35"/>
      <c r="V403" s="35"/>
      <c r="W403" s="35"/>
      <c r="X403" s="35"/>
      <c r="Y403" s="35"/>
      <c r="Z403" s="35"/>
      <c r="AA403" s="35"/>
      <c r="AB403" s="35"/>
      <c r="AC403" s="35"/>
      <c r="AD403" s="35"/>
      <c r="AE403" s="35"/>
      <c r="AR403" s="205" t="s">
        <v>238</v>
      </c>
      <c r="AT403" s="205" t="s">
        <v>162</v>
      </c>
      <c r="AU403" s="205" t="s">
        <v>88</v>
      </c>
      <c r="AY403" s="18" t="s">
        <v>159</v>
      </c>
      <c r="BE403" s="206">
        <f>IF(N403="základní",J403,0)</f>
        <v>0</v>
      </c>
      <c r="BF403" s="206">
        <f>IF(N403="snížená",J403,0)</f>
        <v>0</v>
      </c>
      <c r="BG403" s="206">
        <f>IF(N403="zákl. přenesená",J403,0)</f>
        <v>0</v>
      </c>
      <c r="BH403" s="206">
        <f>IF(N403="sníž. přenesená",J403,0)</f>
        <v>0</v>
      </c>
      <c r="BI403" s="206">
        <f>IF(N403="nulová",J403,0)</f>
        <v>0</v>
      </c>
      <c r="BJ403" s="18" t="s">
        <v>88</v>
      </c>
      <c r="BK403" s="206">
        <f>ROUND(I403*H403,2)</f>
        <v>0</v>
      </c>
      <c r="BL403" s="18" t="s">
        <v>238</v>
      </c>
      <c r="BM403" s="205" t="s">
        <v>1411</v>
      </c>
    </row>
    <row r="404" spans="1:65" s="2" customFormat="1" ht="21.75" customHeight="1">
      <c r="A404" s="35"/>
      <c r="B404" s="36"/>
      <c r="C404" s="193" t="s">
        <v>901</v>
      </c>
      <c r="D404" s="193" t="s">
        <v>162</v>
      </c>
      <c r="E404" s="194" t="s">
        <v>1412</v>
      </c>
      <c r="F404" s="195" t="s">
        <v>1413</v>
      </c>
      <c r="G404" s="196" t="s">
        <v>249</v>
      </c>
      <c r="H404" s="197">
        <v>52.8</v>
      </c>
      <c r="I404" s="198"/>
      <c r="J404" s="199">
        <f>ROUND(I404*H404,2)</f>
        <v>0</v>
      </c>
      <c r="K404" s="200"/>
      <c r="L404" s="40"/>
      <c r="M404" s="201" t="s">
        <v>1</v>
      </c>
      <c r="N404" s="202" t="s">
        <v>44</v>
      </c>
      <c r="O404" s="72"/>
      <c r="P404" s="203">
        <f>O404*H404</f>
        <v>0</v>
      </c>
      <c r="Q404" s="203">
        <v>1.0000000000000001E-5</v>
      </c>
      <c r="R404" s="203">
        <f>Q404*H404</f>
        <v>5.2800000000000004E-4</v>
      </c>
      <c r="S404" s="203">
        <v>0</v>
      </c>
      <c r="T404" s="204">
        <f>S404*H404</f>
        <v>0</v>
      </c>
      <c r="U404" s="35"/>
      <c r="V404" s="35"/>
      <c r="W404" s="35"/>
      <c r="X404" s="35"/>
      <c r="Y404" s="35"/>
      <c r="Z404" s="35"/>
      <c r="AA404" s="35"/>
      <c r="AB404" s="35"/>
      <c r="AC404" s="35"/>
      <c r="AD404" s="35"/>
      <c r="AE404" s="35"/>
      <c r="AR404" s="205" t="s">
        <v>238</v>
      </c>
      <c r="AT404" s="205" t="s">
        <v>162</v>
      </c>
      <c r="AU404" s="205" t="s">
        <v>88</v>
      </c>
      <c r="AY404" s="18" t="s">
        <v>159</v>
      </c>
      <c r="BE404" s="206">
        <f>IF(N404="základní",J404,0)</f>
        <v>0</v>
      </c>
      <c r="BF404" s="206">
        <f>IF(N404="snížená",J404,0)</f>
        <v>0</v>
      </c>
      <c r="BG404" s="206">
        <f>IF(N404="zákl. přenesená",J404,0)</f>
        <v>0</v>
      </c>
      <c r="BH404" s="206">
        <f>IF(N404="sníž. přenesená",J404,0)</f>
        <v>0</v>
      </c>
      <c r="BI404" s="206">
        <f>IF(N404="nulová",J404,0)</f>
        <v>0</v>
      </c>
      <c r="BJ404" s="18" t="s">
        <v>88</v>
      </c>
      <c r="BK404" s="206">
        <f>ROUND(I404*H404,2)</f>
        <v>0</v>
      </c>
      <c r="BL404" s="18" t="s">
        <v>238</v>
      </c>
      <c r="BM404" s="205" t="s">
        <v>1414</v>
      </c>
    </row>
    <row r="405" spans="1:65" s="15" customFormat="1" ht="11.25">
      <c r="B405" s="246"/>
      <c r="C405" s="247"/>
      <c r="D405" s="209" t="s">
        <v>182</v>
      </c>
      <c r="E405" s="248" t="s">
        <v>1</v>
      </c>
      <c r="F405" s="249" t="s">
        <v>1094</v>
      </c>
      <c r="G405" s="247"/>
      <c r="H405" s="248" t="s">
        <v>1</v>
      </c>
      <c r="I405" s="250"/>
      <c r="J405" s="247"/>
      <c r="K405" s="247"/>
      <c r="L405" s="251"/>
      <c r="M405" s="252"/>
      <c r="N405" s="253"/>
      <c r="O405" s="253"/>
      <c r="P405" s="253"/>
      <c r="Q405" s="253"/>
      <c r="R405" s="253"/>
      <c r="S405" s="253"/>
      <c r="T405" s="254"/>
      <c r="AT405" s="255" t="s">
        <v>182</v>
      </c>
      <c r="AU405" s="255" t="s">
        <v>88</v>
      </c>
      <c r="AV405" s="15" t="s">
        <v>86</v>
      </c>
      <c r="AW405" s="15" t="s">
        <v>34</v>
      </c>
      <c r="AX405" s="15" t="s">
        <v>78</v>
      </c>
      <c r="AY405" s="255" t="s">
        <v>159</v>
      </c>
    </row>
    <row r="406" spans="1:65" s="13" customFormat="1" ht="11.25">
      <c r="B406" s="207"/>
      <c r="C406" s="208"/>
      <c r="D406" s="209" t="s">
        <v>182</v>
      </c>
      <c r="E406" s="210" t="s">
        <v>1</v>
      </c>
      <c r="F406" s="211" t="s">
        <v>1415</v>
      </c>
      <c r="G406" s="208"/>
      <c r="H406" s="212">
        <v>16.399999999999999</v>
      </c>
      <c r="I406" s="213"/>
      <c r="J406" s="208"/>
      <c r="K406" s="208"/>
      <c r="L406" s="214"/>
      <c r="M406" s="215"/>
      <c r="N406" s="216"/>
      <c r="O406" s="216"/>
      <c r="P406" s="216"/>
      <c r="Q406" s="216"/>
      <c r="R406" s="216"/>
      <c r="S406" s="216"/>
      <c r="T406" s="217"/>
      <c r="AT406" s="218" t="s">
        <v>182</v>
      </c>
      <c r="AU406" s="218" t="s">
        <v>88</v>
      </c>
      <c r="AV406" s="13" t="s">
        <v>88</v>
      </c>
      <c r="AW406" s="13" t="s">
        <v>34</v>
      </c>
      <c r="AX406" s="13" t="s">
        <v>78</v>
      </c>
      <c r="AY406" s="218" t="s">
        <v>159</v>
      </c>
    </row>
    <row r="407" spans="1:65" s="15" customFormat="1" ht="11.25">
      <c r="B407" s="246"/>
      <c r="C407" s="247"/>
      <c r="D407" s="209" t="s">
        <v>182</v>
      </c>
      <c r="E407" s="248" t="s">
        <v>1</v>
      </c>
      <c r="F407" s="249" t="s">
        <v>1096</v>
      </c>
      <c r="G407" s="247"/>
      <c r="H407" s="248" t="s">
        <v>1</v>
      </c>
      <c r="I407" s="250"/>
      <c r="J407" s="247"/>
      <c r="K407" s="247"/>
      <c r="L407" s="251"/>
      <c r="M407" s="252"/>
      <c r="N407" s="253"/>
      <c r="O407" s="253"/>
      <c r="P407" s="253"/>
      <c r="Q407" s="253"/>
      <c r="R407" s="253"/>
      <c r="S407" s="253"/>
      <c r="T407" s="254"/>
      <c r="AT407" s="255" t="s">
        <v>182</v>
      </c>
      <c r="AU407" s="255" t="s">
        <v>88</v>
      </c>
      <c r="AV407" s="15" t="s">
        <v>86</v>
      </c>
      <c r="AW407" s="15" t="s">
        <v>34</v>
      </c>
      <c r="AX407" s="15" t="s">
        <v>78</v>
      </c>
      <c r="AY407" s="255" t="s">
        <v>159</v>
      </c>
    </row>
    <row r="408" spans="1:65" s="13" customFormat="1" ht="11.25">
      <c r="B408" s="207"/>
      <c r="C408" s="208"/>
      <c r="D408" s="209" t="s">
        <v>182</v>
      </c>
      <c r="E408" s="210" t="s">
        <v>1</v>
      </c>
      <c r="F408" s="211" t="s">
        <v>1416</v>
      </c>
      <c r="G408" s="208"/>
      <c r="H408" s="212">
        <v>21</v>
      </c>
      <c r="I408" s="213"/>
      <c r="J408" s="208"/>
      <c r="K408" s="208"/>
      <c r="L408" s="214"/>
      <c r="M408" s="215"/>
      <c r="N408" s="216"/>
      <c r="O408" s="216"/>
      <c r="P408" s="216"/>
      <c r="Q408" s="216"/>
      <c r="R408" s="216"/>
      <c r="S408" s="216"/>
      <c r="T408" s="217"/>
      <c r="AT408" s="218" t="s">
        <v>182</v>
      </c>
      <c r="AU408" s="218" t="s">
        <v>88</v>
      </c>
      <c r="AV408" s="13" t="s">
        <v>88</v>
      </c>
      <c r="AW408" s="13" t="s">
        <v>34</v>
      </c>
      <c r="AX408" s="13" t="s">
        <v>78</v>
      </c>
      <c r="AY408" s="218" t="s">
        <v>159</v>
      </c>
    </row>
    <row r="409" spans="1:65" s="15" customFormat="1" ht="11.25">
      <c r="B409" s="246"/>
      <c r="C409" s="247"/>
      <c r="D409" s="209" t="s">
        <v>182</v>
      </c>
      <c r="E409" s="248" t="s">
        <v>1</v>
      </c>
      <c r="F409" s="249" t="s">
        <v>1098</v>
      </c>
      <c r="G409" s="247"/>
      <c r="H409" s="248" t="s">
        <v>1</v>
      </c>
      <c r="I409" s="250"/>
      <c r="J409" s="247"/>
      <c r="K409" s="247"/>
      <c r="L409" s="251"/>
      <c r="M409" s="252"/>
      <c r="N409" s="253"/>
      <c r="O409" s="253"/>
      <c r="P409" s="253"/>
      <c r="Q409" s="253"/>
      <c r="R409" s="253"/>
      <c r="S409" s="253"/>
      <c r="T409" s="254"/>
      <c r="AT409" s="255" t="s">
        <v>182</v>
      </c>
      <c r="AU409" s="255" t="s">
        <v>88</v>
      </c>
      <c r="AV409" s="15" t="s">
        <v>86</v>
      </c>
      <c r="AW409" s="15" t="s">
        <v>34</v>
      </c>
      <c r="AX409" s="15" t="s">
        <v>78</v>
      </c>
      <c r="AY409" s="255" t="s">
        <v>159</v>
      </c>
    </row>
    <row r="410" spans="1:65" s="13" customFormat="1" ht="11.25">
      <c r="B410" s="207"/>
      <c r="C410" s="208"/>
      <c r="D410" s="209" t="s">
        <v>182</v>
      </c>
      <c r="E410" s="210" t="s">
        <v>1</v>
      </c>
      <c r="F410" s="211" t="s">
        <v>1417</v>
      </c>
      <c r="G410" s="208"/>
      <c r="H410" s="212">
        <v>15.4</v>
      </c>
      <c r="I410" s="213"/>
      <c r="J410" s="208"/>
      <c r="K410" s="208"/>
      <c r="L410" s="214"/>
      <c r="M410" s="215"/>
      <c r="N410" s="216"/>
      <c r="O410" s="216"/>
      <c r="P410" s="216"/>
      <c r="Q410" s="216"/>
      <c r="R410" s="216"/>
      <c r="S410" s="216"/>
      <c r="T410" s="217"/>
      <c r="AT410" s="218" t="s">
        <v>182</v>
      </c>
      <c r="AU410" s="218" t="s">
        <v>88</v>
      </c>
      <c r="AV410" s="13" t="s">
        <v>88</v>
      </c>
      <c r="AW410" s="13" t="s">
        <v>34</v>
      </c>
      <c r="AX410" s="13" t="s">
        <v>78</v>
      </c>
      <c r="AY410" s="218" t="s">
        <v>159</v>
      </c>
    </row>
    <row r="411" spans="1:65" s="14" customFormat="1" ht="11.25">
      <c r="B411" s="219"/>
      <c r="C411" s="220"/>
      <c r="D411" s="209" t="s">
        <v>182</v>
      </c>
      <c r="E411" s="221" t="s">
        <v>1</v>
      </c>
      <c r="F411" s="222" t="s">
        <v>184</v>
      </c>
      <c r="G411" s="220"/>
      <c r="H411" s="223">
        <v>52.8</v>
      </c>
      <c r="I411" s="224"/>
      <c r="J411" s="220"/>
      <c r="K411" s="220"/>
      <c r="L411" s="225"/>
      <c r="M411" s="226"/>
      <c r="N411" s="227"/>
      <c r="O411" s="227"/>
      <c r="P411" s="227"/>
      <c r="Q411" s="227"/>
      <c r="R411" s="227"/>
      <c r="S411" s="227"/>
      <c r="T411" s="228"/>
      <c r="AT411" s="229" t="s">
        <v>182</v>
      </c>
      <c r="AU411" s="229" t="s">
        <v>88</v>
      </c>
      <c r="AV411" s="14" t="s">
        <v>166</v>
      </c>
      <c r="AW411" s="14" t="s">
        <v>34</v>
      </c>
      <c r="AX411" s="14" t="s">
        <v>86</v>
      </c>
      <c r="AY411" s="229" t="s">
        <v>159</v>
      </c>
    </row>
    <row r="412" spans="1:65" s="2" customFormat="1" ht="16.5" customHeight="1">
      <c r="A412" s="35"/>
      <c r="B412" s="36"/>
      <c r="C412" s="234" t="s">
        <v>905</v>
      </c>
      <c r="D412" s="234" t="s">
        <v>240</v>
      </c>
      <c r="E412" s="235" t="s">
        <v>1418</v>
      </c>
      <c r="F412" s="236" t="s">
        <v>1419</v>
      </c>
      <c r="G412" s="237" t="s">
        <v>249</v>
      </c>
      <c r="H412" s="238">
        <v>58.08</v>
      </c>
      <c r="I412" s="239"/>
      <c r="J412" s="240">
        <f>ROUND(I412*H412,2)</f>
        <v>0</v>
      </c>
      <c r="K412" s="241"/>
      <c r="L412" s="242"/>
      <c r="M412" s="243" t="s">
        <v>1</v>
      </c>
      <c r="N412" s="244" t="s">
        <v>44</v>
      </c>
      <c r="O412" s="72"/>
      <c r="P412" s="203">
        <f>O412*H412</f>
        <v>0</v>
      </c>
      <c r="Q412" s="203">
        <v>3.5E-4</v>
      </c>
      <c r="R412" s="203">
        <f>Q412*H412</f>
        <v>2.0327999999999999E-2</v>
      </c>
      <c r="S412" s="203">
        <v>0</v>
      </c>
      <c r="T412" s="204">
        <f>S412*H412</f>
        <v>0</v>
      </c>
      <c r="U412" s="35"/>
      <c r="V412" s="35"/>
      <c r="W412" s="35"/>
      <c r="X412" s="35"/>
      <c r="Y412" s="35"/>
      <c r="Z412" s="35"/>
      <c r="AA412" s="35"/>
      <c r="AB412" s="35"/>
      <c r="AC412" s="35"/>
      <c r="AD412" s="35"/>
      <c r="AE412" s="35"/>
      <c r="AR412" s="205" t="s">
        <v>243</v>
      </c>
      <c r="AT412" s="205" t="s">
        <v>240</v>
      </c>
      <c r="AU412" s="205" t="s">
        <v>88</v>
      </c>
      <c r="AY412" s="18" t="s">
        <v>159</v>
      </c>
      <c r="BE412" s="206">
        <f>IF(N412="základní",J412,0)</f>
        <v>0</v>
      </c>
      <c r="BF412" s="206">
        <f>IF(N412="snížená",J412,0)</f>
        <v>0</v>
      </c>
      <c r="BG412" s="206">
        <f>IF(N412="zákl. přenesená",J412,0)</f>
        <v>0</v>
      </c>
      <c r="BH412" s="206">
        <f>IF(N412="sníž. přenesená",J412,0)</f>
        <v>0</v>
      </c>
      <c r="BI412" s="206">
        <f>IF(N412="nulová",J412,0)</f>
        <v>0</v>
      </c>
      <c r="BJ412" s="18" t="s">
        <v>88</v>
      </c>
      <c r="BK412" s="206">
        <f>ROUND(I412*H412,2)</f>
        <v>0</v>
      </c>
      <c r="BL412" s="18" t="s">
        <v>238</v>
      </c>
      <c r="BM412" s="205" t="s">
        <v>1420</v>
      </c>
    </row>
    <row r="413" spans="1:65" s="13" customFormat="1" ht="11.25">
      <c r="B413" s="207"/>
      <c r="C413" s="208"/>
      <c r="D413" s="209" t="s">
        <v>182</v>
      </c>
      <c r="E413" s="210" t="s">
        <v>1</v>
      </c>
      <c r="F413" s="211" t="s">
        <v>1421</v>
      </c>
      <c r="G413" s="208"/>
      <c r="H413" s="212">
        <v>58.08</v>
      </c>
      <c r="I413" s="213"/>
      <c r="J413" s="208"/>
      <c r="K413" s="208"/>
      <c r="L413" s="214"/>
      <c r="M413" s="215"/>
      <c r="N413" s="216"/>
      <c r="O413" s="216"/>
      <c r="P413" s="216"/>
      <c r="Q413" s="216"/>
      <c r="R413" s="216"/>
      <c r="S413" s="216"/>
      <c r="T413" s="217"/>
      <c r="AT413" s="218" t="s">
        <v>182</v>
      </c>
      <c r="AU413" s="218" t="s">
        <v>88</v>
      </c>
      <c r="AV413" s="13" t="s">
        <v>88</v>
      </c>
      <c r="AW413" s="13" t="s">
        <v>34</v>
      </c>
      <c r="AX413" s="13" t="s">
        <v>86</v>
      </c>
      <c r="AY413" s="218" t="s">
        <v>159</v>
      </c>
    </row>
    <row r="414" spans="1:65" s="2" customFormat="1" ht="44.25" customHeight="1">
      <c r="A414" s="35"/>
      <c r="B414" s="36"/>
      <c r="C414" s="193" t="s">
        <v>910</v>
      </c>
      <c r="D414" s="193" t="s">
        <v>162</v>
      </c>
      <c r="E414" s="194" t="s">
        <v>1422</v>
      </c>
      <c r="F414" s="195" t="s">
        <v>1423</v>
      </c>
      <c r="G414" s="196" t="s">
        <v>330</v>
      </c>
      <c r="H414" s="245"/>
      <c r="I414" s="198"/>
      <c r="J414" s="199">
        <f>ROUND(I414*H414,2)</f>
        <v>0</v>
      </c>
      <c r="K414" s="200"/>
      <c r="L414" s="40"/>
      <c r="M414" s="201" t="s">
        <v>1</v>
      </c>
      <c r="N414" s="202" t="s">
        <v>44</v>
      </c>
      <c r="O414" s="72"/>
      <c r="P414" s="203">
        <f>O414*H414</f>
        <v>0</v>
      </c>
      <c r="Q414" s="203">
        <v>0</v>
      </c>
      <c r="R414" s="203">
        <f>Q414*H414</f>
        <v>0</v>
      </c>
      <c r="S414" s="203">
        <v>0</v>
      </c>
      <c r="T414" s="204">
        <f>S414*H414</f>
        <v>0</v>
      </c>
      <c r="U414" s="35"/>
      <c r="V414" s="35"/>
      <c r="W414" s="35"/>
      <c r="X414" s="35"/>
      <c r="Y414" s="35"/>
      <c r="Z414" s="35"/>
      <c r="AA414" s="35"/>
      <c r="AB414" s="35"/>
      <c r="AC414" s="35"/>
      <c r="AD414" s="35"/>
      <c r="AE414" s="35"/>
      <c r="AR414" s="205" t="s">
        <v>238</v>
      </c>
      <c r="AT414" s="205" t="s">
        <v>162</v>
      </c>
      <c r="AU414" s="205" t="s">
        <v>88</v>
      </c>
      <c r="AY414" s="18" t="s">
        <v>159</v>
      </c>
      <c r="BE414" s="206">
        <f>IF(N414="základní",J414,0)</f>
        <v>0</v>
      </c>
      <c r="BF414" s="206">
        <f>IF(N414="snížená",J414,0)</f>
        <v>0</v>
      </c>
      <c r="BG414" s="206">
        <f>IF(N414="zákl. přenesená",J414,0)</f>
        <v>0</v>
      </c>
      <c r="BH414" s="206">
        <f>IF(N414="sníž. přenesená",J414,0)</f>
        <v>0</v>
      </c>
      <c r="BI414" s="206">
        <f>IF(N414="nulová",J414,0)</f>
        <v>0</v>
      </c>
      <c r="BJ414" s="18" t="s">
        <v>88</v>
      </c>
      <c r="BK414" s="206">
        <f>ROUND(I414*H414,2)</f>
        <v>0</v>
      </c>
      <c r="BL414" s="18" t="s">
        <v>238</v>
      </c>
      <c r="BM414" s="205" t="s">
        <v>1424</v>
      </c>
    </row>
    <row r="415" spans="1:65" s="12" customFormat="1" ht="22.9" customHeight="1">
      <c r="B415" s="177"/>
      <c r="C415" s="178"/>
      <c r="D415" s="179" t="s">
        <v>77</v>
      </c>
      <c r="E415" s="191" t="s">
        <v>1425</v>
      </c>
      <c r="F415" s="191" t="s">
        <v>1426</v>
      </c>
      <c r="G415" s="178"/>
      <c r="H415" s="178"/>
      <c r="I415" s="181"/>
      <c r="J415" s="192">
        <f>BK415</f>
        <v>0</v>
      </c>
      <c r="K415" s="178"/>
      <c r="L415" s="183"/>
      <c r="M415" s="184"/>
      <c r="N415" s="185"/>
      <c r="O415" s="185"/>
      <c r="P415" s="186">
        <f>SUM(P416:P434)</f>
        <v>0</v>
      </c>
      <c r="Q415" s="185"/>
      <c r="R415" s="186">
        <f>SUM(R416:R434)</f>
        <v>0.56409600000000004</v>
      </c>
      <c r="S415" s="185"/>
      <c r="T415" s="187">
        <f>SUM(T416:T434)</f>
        <v>0.49775999999999998</v>
      </c>
      <c r="AR415" s="188" t="s">
        <v>88</v>
      </c>
      <c r="AT415" s="189" t="s">
        <v>77</v>
      </c>
      <c r="AU415" s="189" t="s">
        <v>86</v>
      </c>
      <c r="AY415" s="188" t="s">
        <v>159</v>
      </c>
      <c r="BK415" s="190">
        <f>SUM(BK416:BK434)</f>
        <v>0</v>
      </c>
    </row>
    <row r="416" spans="1:65" s="2" customFormat="1" ht="24.2" customHeight="1">
      <c r="A416" s="35"/>
      <c r="B416" s="36"/>
      <c r="C416" s="193" t="s">
        <v>914</v>
      </c>
      <c r="D416" s="193" t="s">
        <v>162</v>
      </c>
      <c r="E416" s="194" t="s">
        <v>1427</v>
      </c>
      <c r="F416" s="195" t="s">
        <v>1428</v>
      </c>
      <c r="G416" s="196" t="s">
        <v>269</v>
      </c>
      <c r="H416" s="197">
        <v>26.4</v>
      </c>
      <c r="I416" s="198"/>
      <c r="J416" s="199">
        <f>ROUND(I416*H416,2)</f>
        <v>0</v>
      </c>
      <c r="K416" s="200"/>
      <c r="L416" s="40"/>
      <c r="M416" s="201" t="s">
        <v>1</v>
      </c>
      <c r="N416" s="202" t="s">
        <v>44</v>
      </c>
      <c r="O416" s="72"/>
      <c r="P416" s="203">
        <f>O416*H416</f>
        <v>0</v>
      </c>
      <c r="Q416" s="203">
        <v>2.9999999999999997E-4</v>
      </c>
      <c r="R416" s="203">
        <f>Q416*H416</f>
        <v>7.9199999999999982E-3</v>
      </c>
      <c r="S416" s="203">
        <v>0</v>
      </c>
      <c r="T416" s="204">
        <f>S416*H416</f>
        <v>0</v>
      </c>
      <c r="U416" s="35"/>
      <c r="V416" s="35"/>
      <c r="W416" s="35"/>
      <c r="X416" s="35"/>
      <c r="Y416" s="35"/>
      <c r="Z416" s="35"/>
      <c r="AA416" s="35"/>
      <c r="AB416" s="35"/>
      <c r="AC416" s="35"/>
      <c r="AD416" s="35"/>
      <c r="AE416" s="35"/>
      <c r="AR416" s="205" t="s">
        <v>238</v>
      </c>
      <c r="AT416" s="205" t="s">
        <v>162</v>
      </c>
      <c r="AU416" s="205" t="s">
        <v>88</v>
      </c>
      <c r="AY416" s="18" t="s">
        <v>159</v>
      </c>
      <c r="BE416" s="206">
        <f>IF(N416="základní",J416,0)</f>
        <v>0</v>
      </c>
      <c r="BF416" s="206">
        <f>IF(N416="snížená",J416,0)</f>
        <v>0</v>
      </c>
      <c r="BG416" s="206">
        <f>IF(N416="zákl. přenesená",J416,0)</f>
        <v>0</v>
      </c>
      <c r="BH416" s="206">
        <f>IF(N416="sníž. přenesená",J416,0)</f>
        <v>0</v>
      </c>
      <c r="BI416" s="206">
        <f>IF(N416="nulová",J416,0)</f>
        <v>0</v>
      </c>
      <c r="BJ416" s="18" t="s">
        <v>88</v>
      </c>
      <c r="BK416" s="206">
        <f>ROUND(I416*H416,2)</f>
        <v>0</v>
      </c>
      <c r="BL416" s="18" t="s">
        <v>238</v>
      </c>
      <c r="BM416" s="205" t="s">
        <v>1429</v>
      </c>
    </row>
    <row r="417" spans="1:65" s="2" customFormat="1" ht="24.2" customHeight="1">
      <c r="A417" s="35"/>
      <c r="B417" s="36"/>
      <c r="C417" s="193" t="s">
        <v>920</v>
      </c>
      <c r="D417" s="193" t="s">
        <v>162</v>
      </c>
      <c r="E417" s="194" t="s">
        <v>1430</v>
      </c>
      <c r="F417" s="195" t="s">
        <v>1431</v>
      </c>
      <c r="G417" s="196" t="s">
        <v>269</v>
      </c>
      <c r="H417" s="197">
        <v>4</v>
      </c>
      <c r="I417" s="198"/>
      <c r="J417" s="199">
        <f>ROUND(I417*H417,2)</f>
        <v>0</v>
      </c>
      <c r="K417" s="200"/>
      <c r="L417" s="40"/>
      <c r="M417" s="201" t="s">
        <v>1</v>
      </c>
      <c r="N417" s="202" t="s">
        <v>44</v>
      </c>
      <c r="O417" s="72"/>
      <c r="P417" s="203">
        <f>O417*H417</f>
        <v>0</v>
      </c>
      <c r="Q417" s="203">
        <v>1.5E-3</v>
      </c>
      <c r="R417" s="203">
        <f>Q417*H417</f>
        <v>6.0000000000000001E-3</v>
      </c>
      <c r="S417" s="203">
        <v>0</v>
      </c>
      <c r="T417" s="204">
        <f>S417*H417</f>
        <v>0</v>
      </c>
      <c r="U417" s="35"/>
      <c r="V417" s="35"/>
      <c r="W417" s="35"/>
      <c r="X417" s="35"/>
      <c r="Y417" s="35"/>
      <c r="Z417" s="35"/>
      <c r="AA417" s="35"/>
      <c r="AB417" s="35"/>
      <c r="AC417" s="35"/>
      <c r="AD417" s="35"/>
      <c r="AE417" s="35"/>
      <c r="AR417" s="205" t="s">
        <v>238</v>
      </c>
      <c r="AT417" s="205" t="s">
        <v>162</v>
      </c>
      <c r="AU417" s="205" t="s">
        <v>88</v>
      </c>
      <c r="AY417" s="18" t="s">
        <v>159</v>
      </c>
      <c r="BE417" s="206">
        <f>IF(N417="základní",J417,0)</f>
        <v>0</v>
      </c>
      <c r="BF417" s="206">
        <f>IF(N417="snížená",J417,0)</f>
        <v>0</v>
      </c>
      <c r="BG417" s="206">
        <f>IF(N417="zákl. přenesená",J417,0)</f>
        <v>0</v>
      </c>
      <c r="BH417" s="206">
        <f>IF(N417="sníž. přenesená",J417,0)</f>
        <v>0</v>
      </c>
      <c r="BI417" s="206">
        <f>IF(N417="nulová",J417,0)</f>
        <v>0</v>
      </c>
      <c r="BJ417" s="18" t="s">
        <v>88</v>
      </c>
      <c r="BK417" s="206">
        <f>ROUND(I417*H417,2)</f>
        <v>0</v>
      </c>
      <c r="BL417" s="18" t="s">
        <v>238</v>
      </c>
      <c r="BM417" s="205" t="s">
        <v>1432</v>
      </c>
    </row>
    <row r="418" spans="1:65" s="13" customFormat="1" ht="11.25">
      <c r="B418" s="207"/>
      <c r="C418" s="208"/>
      <c r="D418" s="209" t="s">
        <v>182</v>
      </c>
      <c r="E418" s="210" t="s">
        <v>1</v>
      </c>
      <c r="F418" s="211" t="s">
        <v>1433</v>
      </c>
      <c r="G418" s="208"/>
      <c r="H418" s="212">
        <v>4</v>
      </c>
      <c r="I418" s="213"/>
      <c r="J418" s="208"/>
      <c r="K418" s="208"/>
      <c r="L418" s="214"/>
      <c r="M418" s="215"/>
      <c r="N418" s="216"/>
      <c r="O418" s="216"/>
      <c r="P418" s="216"/>
      <c r="Q418" s="216"/>
      <c r="R418" s="216"/>
      <c r="S418" s="216"/>
      <c r="T418" s="217"/>
      <c r="AT418" s="218" t="s">
        <v>182</v>
      </c>
      <c r="AU418" s="218" t="s">
        <v>88</v>
      </c>
      <c r="AV418" s="13" t="s">
        <v>88</v>
      </c>
      <c r="AW418" s="13" t="s">
        <v>34</v>
      </c>
      <c r="AX418" s="13" t="s">
        <v>86</v>
      </c>
      <c r="AY418" s="218" t="s">
        <v>159</v>
      </c>
    </row>
    <row r="419" spans="1:65" s="2" customFormat="1" ht="21.75" customHeight="1">
      <c r="A419" s="35"/>
      <c r="B419" s="36"/>
      <c r="C419" s="193" t="s">
        <v>924</v>
      </c>
      <c r="D419" s="193" t="s">
        <v>162</v>
      </c>
      <c r="E419" s="194" t="s">
        <v>1434</v>
      </c>
      <c r="F419" s="195" t="s">
        <v>1435</v>
      </c>
      <c r="G419" s="196" t="s">
        <v>269</v>
      </c>
      <c r="H419" s="197">
        <v>18.3</v>
      </c>
      <c r="I419" s="198"/>
      <c r="J419" s="199">
        <f>ROUND(I419*H419,2)</f>
        <v>0</v>
      </c>
      <c r="K419" s="200"/>
      <c r="L419" s="40"/>
      <c r="M419" s="201" t="s">
        <v>1</v>
      </c>
      <c r="N419" s="202" t="s">
        <v>44</v>
      </c>
      <c r="O419" s="72"/>
      <c r="P419" s="203">
        <f>O419*H419</f>
        <v>0</v>
      </c>
      <c r="Q419" s="203">
        <v>0</v>
      </c>
      <c r="R419" s="203">
        <f>Q419*H419</f>
        <v>0</v>
      </c>
      <c r="S419" s="203">
        <v>2.7199999999999998E-2</v>
      </c>
      <c r="T419" s="204">
        <f>S419*H419</f>
        <v>0.49775999999999998</v>
      </c>
      <c r="U419" s="35"/>
      <c r="V419" s="35"/>
      <c r="W419" s="35"/>
      <c r="X419" s="35"/>
      <c r="Y419" s="35"/>
      <c r="Z419" s="35"/>
      <c r="AA419" s="35"/>
      <c r="AB419" s="35"/>
      <c r="AC419" s="35"/>
      <c r="AD419" s="35"/>
      <c r="AE419" s="35"/>
      <c r="AR419" s="205" t="s">
        <v>238</v>
      </c>
      <c r="AT419" s="205" t="s">
        <v>162</v>
      </c>
      <c r="AU419" s="205" t="s">
        <v>88</v>
      </c>
      <c r="AY419" s="18" t="s">
        <v>159</v>
      </c>
      <c r="BE419" s="206">
        <f>IF(N419="základní",J419,0)</f>
        <v>0</v>
      </c>
      <c r="BF419" s="206">
        <f>IF(N419="snížená",J419,0)</f>
        <v>0</v>
      </c>
      <c r="BG419" s="206">
        <f>IF(N419="zákl. přenesená",J419,0)</f>
        <v>0</v>
      </c>
      <c r="BH419" s="206">
        <f>IF(N419="sníž. přenesená",J419,0)</f>
        <v>0</v>
      </c>
      <c r="BI419" s="206">
        <f>IF(N419="nulová",J419,0)</f>
        <v>0</v>
      </c>
      <c r="BJ419" s="18" t="s">
        <v>88</v>
      </c>
      <c r="BK419" s="206">
        <f>ROUND(I419*H419,2)</f>
        <v>0</v>
      </c>
      <c r="BL419" s="18" t="s">
        <v>238</v>
      </c>
      <c r="BM419" s="205" t="s">
        <v>1436</v>
      </c>
    </row>
    <row r="420" spans="1:65" s="13" customFormat="1" ht="11.25">
      <c r="B420" s="207"/>
      <c r="C420" s="208"/>
      <c r="D420" s="209" t="s">
        <v>182</v>
      </c>
      <c r="E420" s="210" t="s">
        <v>1</v>
      </c>
      <c r="F420" s="211" t="s">
        <v>1437</v>
      </c>
      <c r="G420" s="208"/>
      <c r="H420" s="212">
        <v>1.8</v>
      </c>
      <c r="I420" s="213"/>
      <c r="J420" s="208"/>
      <c r="K420" s="208"/>
      <c r="L420" s="214"/>
      <c r="M420" s="215"/>
      <c r="N420" s="216"/>
      <c r="O420" s="216"/>
      <c r="P420" s="216"/>
      <c r="Q420" s="216"/>
      <c r="R420" s="216"/>
      <c r="S420" s="216"/>
      <c r="T420" s="217"/>
      <c r="AT420" s="218" t="s">
        <v>182</v>
      </c>
      <c r="AU420" s="218" t="s">
        <v>88</v>
      </c>
      <c r="AV420" s="13" t="s">
        <v>88</v>
      </c>
      <c r="AW420" s="13" t="s">
        <v>34</v>
      </c>
      <c r="AX420" s="13" t="s">
        <v>78</v>
      </c>
      <c r="AY420" s="218" t="s">
        <v>159</v>
      </c>
    </row>
    <row r="421" spans="1:65" s="13" customFormat="1" ht="11.25">
      <c r="B421" s="207"/>
      <c r="C421" s="208"/>
      <c r="D421" s="209" t="s">
        <v>182</v>
      </c>
      <c r="E421" s="210" t="s">
        <v>1</v>
      </c>
      <c r="F421" s="211" t="s">
        <v>1438</v>
      </c>
      <c r="G421" s="208"/>
      <c r="H421" s="212">
        <v>10.5</v>
      </c>
      <c r="I421" s="213"/>
      <c r="J421" s="208"/>
      <c r="K421" s="208"/>
      <c r="L421" s="214"/>
      <c r="M421" s="215"/>
      <c r="N421" s="216"/>
      <c r="O421" s="216"/>
      <c r="P421" s="216"/>
      <c r="Q421" s="216"/>
      <c r="R421" s="216"/>
      <c r="S421" s="216"/>
      <c r="T421" s="217"/>
      <c r="AT421" s="218" t="s">
        <v>182</v>
      </c>
      <c r="AU421" s="218" t="s">
        <v>88</v>
      </c>
      <c r="AV421" s="13" t="s">
        <v>88</v>
      </c>
      <c r="AW421" s="13" t="s">
        <v>34</v>
      </c>
      <c r="AX421" s="13" t="s">
        <v>78</v>
      </c>
      <c r="AY421" s="218" t="s">
        <v>159</v>
      </c>
    </row>
    <row r="422" spans="1:65" s="13" customFormat="1" ht="11.25">
      <c r="B422" s="207"/>
      <c r="C422" s="208"/>
      <c r="D422" s="209" t="s">
        <v>182</v>
      </c>
      <c r="E422" s="210" t="s">
        <v>1</v>
      </c>
      <c r="F422" s="211" t="s">
        <v>1439</v>
      </c>
      <c r="G422" s="208"/>
      <c r="H422" s="212">
        <v>6</v>
      </c>
      <c r="I422" s="213"/>
      <c r="J422" s="208"/>
      <c r="K422" s="208"/>
      <c r="L422" s="214"/>
      <c r="M422" s="215"/>
      <c r="N422" s="216"/>
      <c r="O422" s="216"/>
      <c r="P422" s="216"/>
      <c r="Q422" s="216"/>
      <c r="R422" s="216"/>
      <c r="S422" s="216"/>
      <c r="T422" s="217"/>
      <c r="AT422" s="218" t="s">
        <v>182</v>
      </c>
      <c r="AU422" s="218" t="s">
        <v>88</v>
      </c>
      <c r="AV422" s="13" t="s">
        <v>88</v>
      </c>
      <c r="AW422" s="13" t="s">
        <v>34</v>
      </c>
      <c r="AX422" s="13" t="s">
        <v>78</v>
      </c>
      <c r="AY422" s="218" t="s">
        <v>159</v>
      </c>
    </row>
    <row r="423" spans="1:65" s="14" customFormat="1" ht="11.25">
      <c r="B423" s="219"/>
      <c r="C423" s="220"/>
      <c r="D423" s="209" t="s">
        <v>182</v>
      </c>
      <c r="E423" s="221" t="s">
        <v>1</v>
      </c>
      <c r="F423" s="222" t="s">
        <v>184</v>
      </c>
      <c r="G423" s="220"/>
      <c r="H423" s="223">
        <v>18.3</v>
      </c>
      <c r="I423" s="224"/>
      <c r="J423" s="220"/>
      <c r="K423" s="220"/>
      <c r="L423" s="225"/>
      <c r="M423" s="226"/>
      <c r="N423" s="227"/>
      <c r="O423" s="227"/>
      <c r="P423" s="227"/>
      <c r="Q423" s="227"/>
      <c r="R423" s="227"/>
      <c r="S423" s="227"/>
      <c r="T423" s="228"/>
      <c r="AT423" s="229" t="s">
        <v>182</v>
      </c>
      <c r="AU423" s="229" t="s">
        <v>88</v>
      </c>
      <c r="AV423" s="14" t="s">
        <v>166</v>
      </c>
      <c r="AW423" s="14" t="s">
        <v>34</v>
      </c>
      <c r="AX423" s="14" t="s">
        <v>86</v>
      </c>
      <c r="AY423" s="229" t="s">
        <v>159</v>
      </c>
    </row>
    <row r="424" spans="1:65" s="2" customFormat="1" ht="37.9" customHeight="1">
      <c r="A424" s="35"/>
      <c r="B424" s="36"/>
      <c r="C424" s="193" t="s">
        <v>929</v>
      </c>
      <c r="D424" s="193" t="s">
        <v>162</v>
      </c>
      <c r="E424" s="194" t="s">
        <v>1440</v>
      </c>
      <c r="F424" s="195" t="s">
        <v>1441</v>
      </c>
      <c r="G424" s="196" t="s">
        <v>269</v>
      </c>
      <c r="H424" s="197">
        <v>26.4</v>
      </c>
      <c r="I424" s="198"/>
      <c r="J424" s="199">
        <f>ROUND(I424*H424,2)</f>
        <v>0</v>
      </c>
      <c r="K424" s="200"/>
      <c r="L424" s="40"/>
      <c r="M424" s="201" t="s">
        <v>1</v>
      </c>
      <c r="N424" s="202" t="s">
        <v>44</v>
      </c>
      <c r="O424" s="72"/>
      <c r="P424" s="203">
        <f>O424*H424</f>
        <v>0</v>
      </c>
      <c r="Q424" s="203">
        <v>6.0499999999999998E-3</v>
      </c>
      <c r="R424" s="203">
        <f>Q424*H424</f>
        <v>0.15971999999999997</v>
      </c>
      <c r="S424" s="203">
        <v>0</v>
      </c>
      <c r="T424" s="204">
        <f>S424*H424</f>
        <v>0</v>
      </c>
      <c r="U424" s="35"/>
      <c r="V424" s="35"/>
      <c r="W424" s="35"/>
      <c r="X424" s="35"/>
      <c r="Y424" s="35"/>
      <c r="Z424" s="35"/>
      <c r="AA424" s="35"/>
      <c r="AB424" s="35"/>
      <c r="AC424" s="35"/>
      <c r="AD424" s="35"/>
      <c r="AE424" s="35"/>
      <c r="AR424" s="205" t="s">
        <v>238</v>
      </c>
      <c r="AT424" s="205" t="s">
        <v>162</v>
      </c>
      <c r="AU424" s="205" t="s">
        <v>88</v>
      </c>
      <c r="AY424" s="18" t="s">
        <v>159</v>
      </c>
      <c r="BE424" s="206">
        <f>IF(N424="základní",J424,0)</f>
        <v>0</v>
      </c>
      <c r="BF424" s="206">
        <f>IF(N424="snížená",J424,0)</f>
        <v>0</v>
      </c>
      <c r="BG424" s="206">
        <f>IF(N424="zákl. přenesená",J424,0)</f>
        <v>0</v>
      </c>
      <c r="BH424" s="206">
        <f>IF(N424="sníž. přenesená",J424,0)</f>
        <v>0</v>
      </c>
      <c r="BI424" s="206">
        <f>IF(N424="nulová",J424,0)</f>
        <v>0</v>
      </c>
      <c r="BJ424" s="18" t="s">
        <v>88</v>
      </c>
      <c r="BK424" s="206">
        <f>ROUND(I424*H424,2)</f>
        <v>0</v>
      </c>
      <c r="BL424" s="18" t="s">
        <v>238</v>
      </c>
      <c r="BM424" s="205" t="s">
        <v>1442</v>
      </c>
    </row>
    <row r="425" spans="1:65" s="15" customFormat="1" ht="11.25">
      <c r="B425" s="246"/>
      <c r="C425" s="247"/>
      <c r="D425" s="209" t="s">
        <v>182</v>
      </c>
      <c r="E425" s="248" t="s">
        <v>1</v>
      </c>
      <c r="F425" s="249" t="s">
        <v>1102</v>
      </c>
      <c r="G425" s="247"/>
      <c r="H425" s="248" t="s">
        <v>1</v>
      </c>
      <c r="I425" s="250"/>
      <c r="J425" s="247"/>
      <c r="K425" s="247"/>
      <c r="L425" s="251"/>
      <c r="M425" s="252"/>
      <c r="N425" s="253"/>
      <c r="O425" s="253"/>
      <c r="P425" s="253"/>
      <c r="Q425" s="253"/>
      <c r="R425" s="253"/>
      <c r="S425" s="253"/>
      <c r="T425" s="254"/>
      <c r="AT425" s="255" t="s">
        <v>182</v>
      </c>
      <c r="AU425" s="255" t="s">
        <v>88</v>
      </c>
      <c r="AV425" s="15" t="s">
        <v>86</v>
      </c>
      <c r="AW425" s="15" t="s">
        <v>34</v>
      </c>
      <c r="AX425" s="15" t="s">
        <v>78</v>
      </c>
      <c r="AY425" s="255" t="s">
        <v>159</v>
      </c>
    </row>
    <row r="426" spans="1:65" s="13" customFormat="1" ht="11.25">
      <c r="B426" s="207"/>
      <c r="C426" s="208"/>
      <c r="D426" s="209" t="s">
        <v>182</v>
      </c>
      <c r="E426" s="210" t="s">
        <v>1</v>
      </c>
      <c r="F426" s="211" t="s">
        <v>1443</v>
      </c>
      <c r="G426" s="208"/>
      <c r="H426" s="212">
        <v>12.4</v>
      </c>
      <c r="I426" s="213"/>
      <c r="J426" s="208"/>
      <c r="K426" s="208"/>
      <c r="L426" s="214"/>
      <c r="M426" s="215"/>
      <c r="N426" s="216"/>
      <c r="O426" s="216"/>
      <c r="P426" s="216"/>
      <c r="Q426" s="216"/>
      <c r="R426" s="216"/>
      <c r="S426" s="216"/>
      <c r="T426" s="217"/>
      <c r="AT426" s="218" t="s">
        <v>182</v>
      </c>
      <c r="AU426" s="218" t="s">
        <v>88</v>
      </c>
      <c r="AV426" s="13" t="s">
        <v>88</v>
      </c>
      <c r="AW426" s="13" t="s">
        <v>34</v>
      </c>
      <c r="AX426" s="13" t="s">
        <v>78</v>
      </c>
      <c r="AY426" s="218" t="s">
        <v>159</v>
      </c>
    </row>
    <row r="427" spans="1:65" s="15" customFormat="1" ht="11.25">
      <c r="B427" s="246"/>
      <c r="C427" s="247"/>
      <c r="D427" s="209" t="s">
        <v>182</v>
      </c>
      <c r="E427" s="248" t="s">
        <v>1</v>
      </c>
      <c r="F427" s="249" t="s">
        <v>1104</v>
      </c>
      <c r="G427" s="247"/>
      <c r="H427" s="248" t="s">
        <v>1</v>
      </c>
      <c r="I427" s="250"/>
      <c r="J427" s="247"/>
      <c r="K427" s="247"/>
      <c r="L427" s="251"/>
      <c r="M427" s="252"/>
      <c r="N427" s="253"/>
      <c r="O427" s="253"/>
      <c r="P427" s="253"/>
      <c r="Q427" s="253"/>
      <c r="R427" s="253"/>
      <c r="S427" s="253"/>
      <c r="T427" s="254"/>
      <c r="AT427" s="255" t="s">
        <v>182</v>
      </c>
      <c r="AU427" s="255" t="s">
        <v>88</v>
      </c>
      <c r="AV427" s="15" t="s">
        <v>86</v>
      </c>
      <c r="AW427" s="15" t="s">
        <v>34</v>
      </c>
      <c r="AX427" s="15" t="s">
        <v>78</v>
      </c>
      <c r="AY427" s="255" t="s">
        <v>159</v>
      </c>
    </row>
    <row r="428" spans="1:65" s="13" customFormat="1" ht="11.25">
      <c r="B428" s="207"/>
      <c r="C428" s="208"/>
      <c r="D428" s="209" t="s">
        <v>182</v>
      </c>
      <c r="E428" s="210" t="s">
        <v>1</v>
      </c>
      <c r="F428" s="211" t="s">
        <v>1444</v>
      </c>
      <c r="G428" s="208"/>
      <c r="H428" s="212">
        <v>14</v>
      </c>
      <c r="I428" s="213"/>
      <c r="J428" s="208"/>
      <c r="K428" s="208"/>
      <c r="L428" s="214"/>
      <c r="M428" s="215"/>
      <c r="N428" s="216"/>
      <c r="O428" s="216"/>
      <c r="P428" s="216"/>
      <c r="Q428" s="216"/>
      <c r="R428" s="216"/>
      <c r="S428" s="216"/>
      <c r="T428" s="217"/>
      <c r="AT428" s="218" t="s">
        <v>182</v>
      </c>
      <c r="AU428" s="218" t="s">
        <v>88</v>
      </c>
      <c r="AV428" s="13" t="s">
        <v>88</v>
      </c>
      <c r="AW428" s="13" t="s">
        <v>34</v>
      </c>
      <c r="AX428" s="13" t="s">
        <v>78</v>
      </c>
      <c r="AY428" s="218" t="s">
        <v>159</v>
      </c>
    </row>
    <row r="429" spans="1:65" s="14" customFormat="1" ht="11.25">
      <c r="B429" s="219"/>
      <c r="C429" s="220"/>
      <c r="D429" s="209" t="s">
        <v>182</v>
      </c>
      <c r="E429" s="221" t="s">
        <v>1</v>
      </c>
      <c r="F429" s="222" t="s">
        <v>184</v>
      </c>
      <c r="G429" s="220"/>
      <c r="H429" s="223">
        <v>26.4</v>
      </c>
      <c r="I429" s="224"/>
      <c r="J429" s="220"/>
      <c r="K429" s="220"/>
      <c r="L429" s="225"/>
      <c r="M429" s="226"/>
      <c r="N429" s="227"/>
      <c r="O429" s="227"/>
      <c r="P429" s="227"/>
      <c r="Q429" s="227"/>
      <c r="R429" s="227"/>
      <c r="S429" s="227"/>
      <c r="T429" s="228"/>
      <c r="AT429" s="229" t="s">
        <v>182</v>
      </c>
      <c r="AU429" s="229" t="s">
        <v>88</v>
      </c>
      <c r="AV429" s="14" t="s">
        <v>166</v>
      </c>
      <c r="AW429" s="14" t="s">
        <v>34</v>
      </c>
      <c r="AX429" s="14" t="s">
        <v>86</v>
      </c>
      <c r="AY429" s="229" t="s">
        <v>159</v>
      </c>
    </row>
    <row r="430" spans="1:65" s="2" customFormat="1" ht="16.5" customHeight="1">
      <c r="A430" s="35"/>
      <c r="B430" s="36"/>
      <c r="C430" s="234" t="s">
        <v>933</v>
      </c>
      <c r="D430" s="234" t="s">
        <v>240</v>
      </c>
      <c r="E430" s="235" t="s">
        <v>1445</v>
      </c>
      <c r="F430" s="236" t="s">
        <v>1446</v>
      </c>
      <c r="G430" s="237" t="s">
        <v>269</v>
      </c>
      <c r="H430" s="238">
        <v>29.04</v>
      </c>
      <c r="I430" s="239"/>
      <c r="J430" s="240">
        <f>ROUND(I430*H430,2)</f>
        <v>0</v>
      </c>
      <c r="K430" s="241"/>
      <c r="L430" s="242"/>
      <c r="M430" s="243" t="s">
        <v>1</v>
      </c>
      <c r="N430" s="244" t="s">
        <v>44</v>
      </c>
      <c r="O430" s="72"/>
      <c r="P430" s="203">
        <f>O430*H430</f>
        <v>0</v>
      </c>
      <c r="Q430" s="203">
        <v>1.26E-2</v>
      </c>
      <c r="R430" s="203">
        <f>Q430*H430</f>
        <v>0.36590400000000001</v>
      </c>
      <c r="S430" s="203">
        <v>0</v>
      </c>
      <c r="T430" s="204">
        <f>S430*H430</f>
        <v>0</v>
      </c>
      <c r="U430" s="35"/>
      <c r="V430" s="35"/>
      <c r="W430" s="35"/>
      <c r="X430" s="35"/>
      <c r="Y430" s="35"/>
      <c r="Z430" s="35"/>
      <c r="AA430" s="35"/>
      <c r="AB430" s="35"/>
      <c r="AC430" s="35"/>
      <c r="AD430" s="35"/>
      <c r="AE430" s="35"/>
      <c r="AR430" s="205" t="s">
        <v>243</v>
      </c>
      <c r="AT430" s="205" t="s">
        <v>240</v>
      </c>
      <c r="AU430" s="205" t="s">
        <v>88</v>
      </c>
      <c r="AY430" s="18" t="s">
        <v>159</v>
      </c>
      <c r="BE430" s="206">
        <f>IF(N430="základní",J430,0)</f>
        <v>0</v>
      </c>
      <c r="BF430" s="206">
        <f>IF(N430="snížená",J430,0)</f>
        <v>0</v>
      </c>
      <c r="BG430" s="206">
        <f>IF(N430="zákl. přenesená",J430,0)</f>
        <v>0</v>
      </c>
      <c r="BH430" s="206">
        <f>IF(N430="sníž. přenesená",J430,0)</f>
        <v>0</v>
      </c>
      <c r="BI430" s="206">
        <f>IF(N430="nulová",J430,0)</f>
        <v>0</v>
      </c>
      <c r="BJ430" s="18" t="s">
        <v>88</v>
      </c>
      <c r="BK430" s="206">
        <f>ROUND(I430*H430,2)</f>
        <v>0</v>
      </c>
      <c r="BL430" s="18" t="s">
        <v>238</v>
      </c>
      <c r="BM430" s="205" t="s">
        <v>1447</v>
      </c>
    </row>
    <row r="431" spans="1:65" s="13" customFormat="1" ht="11.25">
      <c r="B431" s="207"/>
      <c r="C431" s="208"/>
      <c r="D431" s="209" t="s">
        <v>182</v>
      </c>
      <c r="E431" s="210" t="s">
        <v>1</v>
      </c>
      <c r="F431" s="211" t="s">
        <v>1448</v>
      </c>
      <c r="G431" s="208"/>
      <c r="H431" s="212">
        <v>29.04</v>
      </c>
      <c r="I431" s="213"/>
      <c r="J431" s="208"/>
      <c r="K431" s="208"/>
      <c r="L431" s="214"/>
      <c r="M431" s="215"/>
      <c r="N431" s="216"/>
      <c r="O431" s="216"/>
      <c r="P431" s="216"/>
      <c r="Q431" s="216"/>
      <c r="R431" s="216"/>
      <c r="S431" s="216"/>
      <c r="T431" s="217"/>
      <c r="AT431" s="218" t="s">
        <v>182</v>
      </c>
      <c r="AU431" s="218" t="s">
        <v>88</v>
      </c>
      <c r="AV431" s="13" t="s">
        <v>88</v>
      </c>
      <c r="AW431" s="13" t="s">
        <v>34</v>
      </c>
      <c r="AX431" s="13" t="s">
        <v>86</v>
      </c>
      <c r="AY431" s="218" t="s">
        <v>159</v>
      </c>
    </row>
    <row r="432" spans="1:65" s="2" customFormat="1" ht="33" customHeight="1">
      <c r="A432" s="35"/>
      <c r="B432" s="36"/>
      <c r="C432" s="193" t="s">
        <v>937</v>
      </c>
      <c r="D432" s="193" t="s">
        <v>162</v>
      </c>
      <c r="E432" s="194" t="s">
        <v>1449</v>
      </c>
      <c r="F432" s="195" t="s">
        <v>1450</v>
      </c>
      <c r="G432" s="196" t="s">
        <v>269</v>
      </c>
      <c r="H432" s="197">
        <v>26.4</v>
      </c>
      <c r="I432" s="198"/>
      <c r="J432" s="199">
        <f>ROUND(I432*H432,2)</f>
        <v>0</v>
      </c>
      <c r="K432" s="200"/>
      <c r="L432" s="40"/>
      <c r="M432" s="201" t="s">
        <v>1</v>
      </c>
      <c r="N432" s="202" t="s">
        <v>44</v>
      </c>
      <c r="O432" s="72"/>
      <c r="P432" s="203">
        <f>O432*H432</f>
        <v>0</v>
      </c>
      <c r="Q432" s="203">
        <v>9.3000000000000005E-4</v>
      </c>
      <c r="R432" s="203">
        <f>Q432*H432</f>
        <v>2.4552000000000001E-2</v>
      </c>
      <c r="S432" s="203">
        <v>0</v>
      </c>
      <c r="T432" s="204">
        <f>S432*H432</f>
        <v>0</v>
      </c>
      <c r="U432" s="35"/>
      <c r="V432" s="35"/>
      <c r="W432" s="35"/>
      <c r="X432" s="35"/>
      <c r="Y432" s="35"/>
      <c r="Z432" s="35"/>
      <c r="AA432" s="35"/>
      <c r="AB432" s="35"/>
      <c r="AC432" s="35"/>
      <c r="AD432" s="35"/>
      <c r="AE432" s="35"/>
      <c r="AR432" s="205" t="s">
        <v>238</v>
      </c>
      <c r="AT432" s="205" t="s">
        <v>162</v>
      </c>
      <c r="AU432" s="205" t="s">
        <v>88</v>
      </c>
      <c r="AY432" s="18" t="s">
        <v>159</v>
      </c>
      <c r="BE432" s="206">
        <f>IF(N432="základní",J432,0)</f>
        <v>0</v>
      </c>
      <c r="BF432" s="206">
        <f>IF(N432="snížená",J432,0)</f>
        <v>0</v>
      </c>
      <c r="BG432" s="206">
        <f>IF(N432="zákl. přenesená",J432,0)</f>
        <v>0</v>
      </c>
      <c r="BH432" s="206">
        <f>IF(N432="sníž. přenesená",J432,0)</f>
        <v>0</v>
      </c>
      <c r="BI432" s="206">
        <f>IF(N432="nulová",J432,0)</f>
        <v>0</v>
      </c>
      <c r="BJ432" s="18" t="s">
        <v>88</v>
      </c>
      <c r="BK432" s="206">
        <f>ROUND(I432*H432,2)</f>
        <v>0</v>
      </c>
      <c r="BL432" s="18" t="s">
        <v>238</v>
      </c>
      <c r="BM432" s="205" t="s">
        <v>1451</v>
      </c>
    </row>
    <row r="433" spans="1:65" s="2" customFormat="1" ht="21.75" customHeight="1">
      <c r="A433" s="35"/>
      <c r="B433" s="36"/>
      <c r="C433" s="193" t="s">
        <v>942</v>
      </c>
      <c r="D433" s="193" t="s">
        <v>162</v>
      </c>
      <c r="E433" s="194" t="s">
        <v>1452</v>
      </c>
      <c r="F433" s="195" t="s">
        <v>1453</v>
      </c>
      <c r="G433" s="196" t="s">
        <v>269</v>
      </c>
      <c r="H433" s="197">
        <v>26.4</v>
      </c>
      <c r="I433" s="198"/>
      <c r="J433" s="199">
        <f>ROUND(I433*H433,2)</f>
        <v>0</v>
      </c>
      <c r="K433" s="200"/>
      <c r="L433" s="40"/>
      <c r="M433" s="201" t="s">
        <v>1</v>
      </c>
      <c r="N433" s="202" t="s">
        <v>44</v>
      </c>
      <c r="O433" s="72"/>
      <c r="P433" s="203">
        <f>O433*H433</f>
        <v>0</v>
      </c>
      <c r="Q433" s="203">
        <v>0</v>
      </c>
      <c r="R433" s="203">
        <f>Q433*H433</f>
        <v>0</v>
      </c>
      <c r="S433" s="203">
        <v>0</v>
      </c>
      <c r="T433" s="204">
        <f>S433*H433</f>
        <v>0</v>
      </c>
      <c r="U433" s="35"/>
      <c r="V433" s="35"/>
      <c r="W433" s="35"/>
      <c r="X433" s="35"/>
      <c r="Y433" s="35"/>
      <c r="Z433" s="35"/>
      <c r="AA433" s="35"/>
      <c r="AB433" s="35"/>
      <c r="AC433" s="35"/>
      <c r="AD433" s="35"/>
      <c r="AE433" s="35"/>
      <c r="AR433" s="205" t="s">
        <v>238</v>
      </c>
      <c r="AT433" s="205" t="s">
        <v>162</v>
      </c>
      <c r="AU433" s="205" t="s">
        <v>88</v>
      </c>
      <c r="AY433" s="18" t="s">
        <v>159</v>
      </c>
      <c r="BE433" s="206">
        <f>IF(N433="základní",J433,0)</f>
        <v>0</v>
      </c>
      <c r="BF433" s="206">
        <f>IF(N433="snížená",J433,0)</f>
        <v>0</v>
      </c>
      <c r="BG433" s="206">
        <f>IF(N433="zákl. přenesená",J433,0)</f>
        <v>0</v>
      </c>
      <c r="BH433" s="206">
        <f>IF(N433="sníž. přenesená",J433,0)</f>
        <v>0</v>
      </c>
      <c r="BI433" s="206">
        <f>IF(N433="nulová",J433,0)</f>
        <v>0</v>
      </c>
      <c r="BJ433" s="18" t="s">
        <v>88</v>
      </c>
      <c r="BK433" s="206">
        <f>ROUND(I433*H433,2)</f>
        <v>0</v>
      </c>
      <c r="BL433" s="18" t="s">
        <v>238</v>
      </c>
      <c r="BM433" s="205" t="s">
        <v>1454</v>
      </c>
    </row>
    <row r="434" spans="1:65" s="2" customFormat="1" ht="44.25" customHeight="1">
      <c r="A434" s="35"/>
      <c r="B434" s="36"/>
      <c r="C434" s="193" t="s">
        <v>947</v>
      </c>
      <c r="D434" s="193" t="s">
        <v>162</v>
      </c>
      <c r="E434" s="194" t="s">
        <v>1455</v>
      </c>
      <c r="F434" s="195" t="s">
        <v>1456</v>
      </c>
      <c r="G434" s="196" t="s">
        <v>330</v>
      </c>
      <c r="H434" s="245"/>
      <c r="I434" s="198"/>
      <c r="J434" s="199">
        <f>ROUND(I434*H434,2)</f>
        <v>0</v>
      </c>
      <c r="K434" s="200"/>
      <c r="L434" s="40"/>
      <c r="M434" s="201" t="s">
        <v>1</v>
      </c>
      <c r="N434" s="202" t="s">
        <v>44</v>
      </c>
      <c r="O434" s="72"/>
      <c r="P434" s="203">
        <f>O434*H434</f>
        <v>0</v>
      </c>
      <c r="Q434" s="203">
        <v>0</v>
      </c>
      <c r="R434" s="203">
        <f>Q434*H434</f>
        <v>0</v>
      </c>
      <c r="S434" s="203">
        <v>0</v>
      </c>
      <c r="T434" s="204">
        <f>S434*H434</f>
        <v>0</v>
      </c>
      <c r="U434" s="35"/>
      <c r="V434" s="35"/>
      <c r="W434" s="35"/>
      <c r="X434" s="35"/>
      <c r="Y434" s="35"/>
      <c r="Z434" s="35"/>
      <c r="AA434" s="35"/>
      <c r="AB434" s="35"/>
      <c r="AC434" s="35"/>
      <c r="AD434" s="35"/>
      <c r="AE434" s="35"/>
      <c r="AR434" s="205" t="s">
        <v>238</v>
      </c>
      <c r="AT434" s="205" t="s">
        <v>162</v>
      </c>
      <c r="AU434" s="205" t="s">
        <v>88</v>
      </c>
      <c r="AY434" s="18" t="s">
        <v>159</v>
      </c>
      <c r="BE434" s="206">
        <f>IF(N434="základní",J434,0)</f>
        <v>0</v>
      </c>
      <c r="BF434" s="206">
        <f>IF(N434="snížená",J434,0)</f>
        <v>0</v>
      </c>
      <c r="BG434" s="206">
        <f>IF(N434="zákl. přenesená",J434,0)</f>
        <v>0</v>
      </c>
      <c r="BH434" s="206">
        <f>IF(N434="sníž. přenesená",J434,0)</f>
        <v>0</v>
      </c>
      <c r="BI434" s="206">
        <f>IF(N434="nulová",J434,0)</f>
        <v>0</v>
      </c>
      <c r="BJ434" s="18" t="s">
        <v>88</v>
      </c>
      <c r="BK434" s="206">
        <f>ROUND(I434*H434,2)</f>
        <v>0</v>
      </c>
      <c r="BL434" s="18" t="s">
        <v>238</v>
      </c>
      <c r="BM434" s="205" t="s">
        <v>1457</v>
      </c>
    </row>
    <row r="435" spans="1:65" s="12" customFormat="1" ht="22.9" customHeight="1">
      <c r="B435" s="177"/>
      <c r="C435" s="178"/>
      <c r="D435" s="179" t="s">
        <v>77</v>
      </c>
      <c r="E435" s="191" t="s">
        <v>475</v>
      </c>
      <c r="F435" s="191" t="s">
        <v>946</v>
      </c>
      <c r="G435" s="178"/>
      <c r="H435" s="178"/>
      <c r="I435" s="181"/>
      <c r="J435" s="192">
        <f>BK435</f>
        <v>0</v>
      </c>
      <c r="K435" s="178"/>
      <c r="L435" s="183"/>
      <c r="M435" s="184"/>
      <c r="N435" s="185"/>
      <c r="O435" s="185"/>
      <c r="P435" s="186">
        <f>SUM(P436:P440)</f>
        <v>0</v>
      </c>
      <c r="Q435" s="185"/>
      <c r="R435" s="186">
        <f>SUM(R436:R440)</f>
        <v>1.4750000000000002E-3</v>
      </c>
      <c r="S435" s="185"/>
      <c r="T435" s="187">
        <f>SUM(T436:T440)</f>
        <v>0</v>
      </c>
      <c r="AR435" s="188" t="s">
        <v>88</v>
      </c>
      <c r="AT435" s="189" t="s">
        <v>77</v>
      </c>
      <c r="AU435" s="189" t="s">
        <v>86</v>
      </c>
      <c r="AY435" s="188" t="s">
        <v>159</v>
      </c>
      <c r="BK435" s="190">
        <f>SUM(BK436:BK440)</f>
        <v>0</v>
      </c>
    </row>
    <row r="436" spans="1:65" s="2" customFormat="1" ht="37.9" customHeight="1">
      <c r="A436" s="35"/>
      <c r="B436" s="36"/>
      <c r="C436" s="193" t="s">
        <v>952</v>
      </c>
      <c r="D436" s="193" t="s">
        <v>162</v>
      </c>
      <c r="E436" s="194" t="s">
        <v>1458</v>
      </c>
      <c r="F436" s="195" t="s">
        <v>1459</v>
      </c>
      <c r="G436" s="196" t="s">
        <v>269</v>
      </c>
      <c r="H436" s="197">
        <v>2.5</v>
      </c>
      <c r="I436" s="198"/>
      <c r="J436" s="199">
        <f>ROUND(I436*H436,2)</f>
        <v>0</v>
      </c>
      <c r="K436" s="200"/>
      <c r="L436" s="40"/>
      <c r="M436" s="201" t="s">
        <v>1</v>
      </c>
      <c r="N436" s="202" t="s">
        <v>44</v>
      </c>
      <c r="O436" s="72"/>
      <c r="P436" s="203">
        <f>O436*H436</f>
        <v>0</v>
      </c>
      <c r="Q436" s="203">
        <v>6.9999999999999994E-5</v>
      </c>
      <c r="R436" s="203">
        <f>Q436*H436</f>
        <v>1.7499999999999997E-4</v>
      </c>
      <c r="S436" s="203">
        <v>0</v>
      </c>
      <c r="T436" s="204">
        <f>S436*H436</f>
        <v>0</v>
      </c>
      <c r="U436" s="35"/>
      <c r="V436" s="35"/>
      <c r="W436" s="35"/>
      <c r="X436" s="35"/>
      <c r="Y436" s="35"/>
      <c r="Z436" s="35"/>
      <c r="AA436" s="35"/>
      <c r="AB436" s="35"/>
      <c r="AC436" s="35"/>
      <c r="AD436" s="35"/>
      <c r="AE436" s="35"/>
      <c r="AR436" s="205" t="s">
        <v>238</v>
      </c>
      <c r="AT436" s="205" t="s">
        <v>162</v>
      </c>
      <c r="AU436" s="205" t="s">
        <v>88</v>
      </c>
      <c r="AY436" s="18" t="s">
        <v>159</v>
      </c>
      <c r="BE436" s="206">
        <f>IF(N436="základní",J436,0)</f>
        <v>0</v>
      </c>
      <c r="BF436" s="206">
        <f>IF(N436="snížená",J436,0)</f>
        <v>0</v>
      </c>
      <c r="BG436" s="206">
        <f>IF(N436="zákl. přenesená",J436,0)</f>
        <v>0</v>
      </c>
      <c r="BH436" s="206">
        <f>IF(N436="sníž. přenesená",J436,0)</f>
        <v>0</v>
      </c>
      <c r="BI436" s="206">
        <f>IF(N436="nulová",J436,0)</f>
        <v>0</v>
      </c>
      <c r="BJ436" s="18" t="s">
        <v>88</v>
      </c>
      <c r="BK436" s="206">
        <f>ROUND(I436*H436,2)</f>
        <v>0</v>
      </c>
      <c r="BL436" s="18" t="s">
        <v>238</v>
      </c>
      <c r="BM436" s="205" t="s">
        <v>1460</v>
      </c>
    </row>
    <row r="437" spans="1:65" s="2" customFormat="1" ht="24.2" customHeight="1">
      <c r="A437" s="35"/>
      <c r="B437" s="36"/>
      <c r="C437" s="193" t="s">
        <v>956</v>
      </c>
      <c r="D437" s="193" t="s">
        <v>162</v>
      </c>
      <c r="E437" s="194" t="s">
        <v>1461</v>
      </c>
      <c r="F437" s="195" t="s">
        <v>1462</v>
      </c>
      <c r="G437" s="196" t="s">
        <v>269</v>
      </c>
      <c r="H437" s="197">
        <v>2.5</v>
      </c>
      <c r="I437" s="198"/>
      <c r="J437" s="199">
        <f>ROUND(I437*H437,2)</f>
        <v>0</v>
      </c>
      <c r="K437" s="200"/>
      <c r="L437" s="40"/>
      <c r="M437" s="201" t="s">
        <v>1</v>
      </c>
      <c r="N437" s="202" t="s">
        <v>44</v>
      </c>
      <c r="O437" s="72"/>
      <c r="P437" s="203">
        <f>O437*H437</f>
        <v>0</v>
      </c>
      <c r="Q437" s="203">
        <v>1.1E-4</v>
      </c>
      <c r="R437" s="203">
        <f>Q437*H437</f>
        <v>2.7500000000000002E-4</v>
      </c>
      <c r="S437" s="203">
        <v>0</v>
      </c>
      <c r="T437" s="204">
        <f>S437*H437</f>
        <v>0</v>
      </c>
      <c r="U437" s="35"/>
      <c r="V437" s="35"/>
      <c r="W437" s="35"/>
      <c r="X437" s="35"/>
      <c r="Y437" s="35"/>
      <c r="Z437" s="35"/>
      <c r="AA437" s="35"/>
      <c r="AB437" s="35"/>
      <c r="AC437" s="35"/>
      <c r="AD437" s="35"/>
      <c r="AE437" s="35"/>
      <c r="AR437" s="205" t="s">
        <v>238</v>
      </c>
      <c r="AT437" s="205" t="s">
        <v>162</v>
      </c>
      <c r="AU437" s="205" t="s">
        <v>88</v>
      </c>
      <c r="AY437" s="18" t="s">
        <v>159</v>
      </c>
      <c r="BE437" s="206">
        <f>IF(N437="základní",J437,0)</f>
        <v>0</v>
      </c>
      <c r="BF437" s="206">
        <f>IF(N437="snížená",J437,0)</f>
        <v>0</v>
      </c>
      <c r="BG437" s="206">
        <f>IF(N437="zákl. přenesená",J437,0)</f>
        <v>0</v>
      </c>
      <c r="BH437" s="206">
        <f>IF(N437="sníž. přenesená",J437,0)</f>
        <v>0</v>
      </c>
      <c r="BI437" s="206">
        <f>IF(N437="nulová",J437,0)</f>
        <v>0</v>
      </c>
      <c r="BJ437" s="18" t="s">
        <v>88</v>
      </c>
      <c r="BK437" s="206">
        <f>ROUND(I437*H437,2)</f>
        <v>0</v>
      </c>
      <c r="BL437" s="18" t="s">
        <v>238</v>
      </c>
      <c r="BM437" s="205" t="s">
        <v>1463</v>
      </c>
    </row>
    <row r="438" spans="1:65" s="2" customFormat="1" ht="24.2" customHeight="1">
      <c r="A438" s="35"/>
      <c r="B438" s="36"/>
      <c r="C438" s="193" t="s">
        <v>960</v>
      </c>
      <c r="D438" s="193" t="s">
        <v>162</v>
      </c>
      <c r="E438" s="194" t="s">
        <v>1464</v>
      </c>
      <c r="F438" s="195" t="s">
        <v>1465</v>
      </c>
      <c r="G438" s="196" t="s">
        <v>269</v>
      </c>
      <c r="H438" s="197">
        <v>2.5</v>
      </c>
      <c r="I438" s="198"/>
      <c r="J438" s="199">
        <f>ROUND(I438*H438,2)</f>
        <v>0</v>
      </c>
      <c r="K438" s="200"/>
      <c r="L438" s="40"/>
      <c r="M438" s="201" t="s">
        <v>1</v>
      </c>
      <c r="N438" s="202" t="s">
        <v>44</v>
      </c>
      <c r="O438" s="72"/>
      <c r="P438" s="203">
        <f>O438*H438</f>
        <v>0</v>
      </c>
      <c r="Q438" s="203">
        <v>1.7000000000000001E-4</v>
      </c>
      <c r="R438" s="203">
        <f>Q438*H438</f>
        <v>4.2500000000000003E-4</v>
      </c>
      <c r="S438" s="203">
        <v>0</v>
      </c>
      <c r="T438" s="204">
        <f>S438*H438</f>
        <v>0</v>
      </c>
      <c r="U438" s="35"/>
      <c r="V438" s="35"/>
      <c r="W438" s="35"/>
      <c r="X438" s="35"/>
      <c r="Y438" s="35"/>
      <c r="Z438" s="35"/>
      <c r="AA438" s="35"/>
      <c r="AB438" s="35"/>
      <c r="AC438" s="35"/>
      <c r="AD438" s="35"/>
      <c r="AE438" s="35"/>
      <c r="AR438" s="205" t="s">
        <v>238</v>
      </c>
      <c r="AT438" s="205" t="s">
        <v>162</v>
      </c>
      <c r="AU438" s="205" t="s">
        <v>88</v>
      </c>
      <c r="AY438" s="18" t="s">
        <v>159</v>
      </c>
      <c r="BE438" s="206">
        <f>IF(N438="základní",J438,0)</f>
        <v>0</v>
      </c>
      <c r="BF438" s="206">
        <f>IF(N438="snížená",J438,0)</f>
        <v>0</v>
      </c>
      <c r="BG438" s="206">
        <f>IF(N438="zákl. přenesená",J438,0)</f>
        <v>0</v>
      </c>
      <c r="BH438" s="206">
        <f>IF(N438="sníž. přenesená",J438,0)</f>
        <v>0</v>
      </c>
      <c r="BI438" s="206">
        <f>IF(N438="nulová",J438,0)</f>
        <v>0</v>
      </c>
      <c r="BJ438" s="18" t="s">
        <v>88</v>
      </c>
      <c r="BK438" s="206">
        <f>ROUND(I438*H438,2)</f>
        <v>0</v>
      </c>
      <c r="BL438" s="18" t="s">
        <v>238</v>
      </c>
      <c r="BM438" s="205" t="s">
        <v>1466</v>
      </c>
    </row>
    <row r="439" spans="1:65" s="2" customFormat="1" ht="24.2" customHeight="1">
      <c r="A439" s="35"/>
      <c r="B439" s="36"/>
      <c r="C439" s="193" t="s">
        <v>964</v>
      </c>
      <c r="D439" s="193" t="s">
        <v>162</v>
      </c>
      <c r="E439" s="194" t="s">
        <v>961</v>
      </c>
      <c r="F439" s="195" t="s">
        <v>962</v>
      </c>
      <c r="G439" s="196" t="s">
        <v>269</v>
      </c>
      <c r="H439" s="197">
        <v>2.5</v>
      </c>
      <c r="I439" s="198"/>
      <c r="J439" s="199">
        <f>ROUND(I439*H439,2)</f>
        <v>0</v>
      </c>
      <c r="K439" s="200"/>
      <c r="L439" s="40"/>
      <c r="M439" s="201" t="s">
        <v>1</v>
      </c>
      <c r="N439" s="202" t="s">
        <v>44</v>
      </c>
      <c r="O439" s="72"/>
      <c r="P439" s="203">
        <f>O439*H439</f>
        <v>0</v>
      </c>
      <c r="Q439" s="203">
        <v>1.2E-4</v>
      </c>
      <c r="R439" s="203">
        <f>Q439*H439</f>
        <v>3.0000000000000003E-4</v>
      </c>
      <c r="S439" s="203">
        <v>0</v>
      </c>
      <c r="T439" s="204">
        <f>S439*H439</f>
        <v>0</v>
      </c>
      <c r="U439" s="35"/>
      <c r="V439" s="35"/>
      <c r="W439" s="35"/>
      <c r="X439" s="35"/>
      <c r="Y439" s="35"/>
      <c r="Z439" s="35"/>
      <c r="AA439" s="35"/>
      <c r="AB439" s="35"/>
      <c r="AC439" s="35"/>
      <c r="AD439" s="35"/>
      <c r="AE439" s="35"/>
      <c r="AR439" s="205" t="s">
        <v>238</v>
      </c>
      <c r="AT439" s="205" t="s">
        <v>162</v>
      </c>
      <c r="AU439" s="205" t="s">
        <v>88</v>
      </c>
      <c r="AY439" s="18" t="s">
        <v>159</v>
      </c>
      <c r="BE439" s="206">
        <f>IF(N439="základní",J439,0)</f>
        <v>0</v>
      </c>
      <c r="BF439" s="206">
        <f>IF(N439="snížená",J439,0)</f>
        <v>0</v>
      </c>
      <c r="BG439" s="206">
        <f>IF(N439="zákl. přenesená",J439,0)</f>
        <v>0</v>
      </c>
      <c r="BH439" s="206">
        <f>IF(N439="sníž. přenesená",J439,0)</f>
        <v>0</v>
      </c>
      <c r="BI439" s="206">
        <f>IF(N439="nulová",J439,0)</f>
        <v>0</v>
      </c>
      <c r="BJ439" s="18" t="s">
        <v>88</v>
      </c>
      <c r="BK439" s="206">
        <f>ROUND(I439*H439,2)</f>
        <v>0</v>
      </c>
      <c r="BL439" s="18" t="s">
        <v>238</v>
      </c>
      <c r="BM439" s="205" t="s">
        <v>1467</v>
      </c>
    </row>
    <row r="440" spans="1:65" s="2" customFormat="1" ht="24.2" customHeight="1">
      <c r="A440" s="35"/>
      <c r="B440" s="36"/>
      <c r="C440" s="193" t="s">
        <v>968</v>
      </c>
      <c r="D440" s="193" t="s">
        <v>162</v>
      </c>
      <c r="E440" s="194" t="s">
        <v>965</v>
      </c>
      <c r="F440" s="195" t="s">
        <v>966</v>
      </c>
      <c r="G440" s="196" t="s">
        <v>269</v>
      </c>
      <c r="H440" s="197">
        <v>2.5</v>
      </c>
      <c r="I440" s="198"/>
      <c r="J440" s="199">
        <f>ROUND(I440*H440,2)</f>
        <v>0</v>
      </c>
      <c r="K440" s="200"/>
      <c r="L440" s="40"/>
      <c r="M440" s="201" t="s">
        <v>1</v>
      </c>
      <c r="N440" s="202" t="s">
        <v>44</v>
      </c>
      <c r="O440" s="72"/>
      <c r="P440" s="203">
        <f>O440*H440</f>
        <v>0</v>
      </c>
      <c r="Q440" s="203">
        <v>1.2E-4</v>
      </c>
      <c r="R440" s="203">
        <f>Q440*H440</f>
        <v>3.0000000000000003E-4</v>
      </c>
      <c r="S440" s="203">
        <v>0</v>
      </c>
      <c r="T440" s="204">
        <f>S440*H440</f>
        <v>0</v>
      </c>
      <c r="U440" s="35"/>
      <c r="V440" s="35"/>
      <c r="W440" s="35"/>
      <c r="X440" s="35"/>
      <c r="Y440" s="35"/>
      <c r="Z440" s="35"/>
      <c r="AA440" s="35"/>
      <c r="AB440" s="35"/>
      <c r="AC440" s="35"/>
      <c r="AD440" s="35"/>
      <c r="AE440" s="35"/>
      <c r="AR440" s="205" t="s">
        <v>238</v>
      </c>
      <c r="AT440" s="205" t="s">
        <v>162</v>
      </c>
      <c r="AU440" s="205" t="s">
        <v>88</v>
      </c>
      <c r="AY440" s="18" t="s">
        <v>159</v>
      </c>
      <c r="BE440" s="206">
        <f>IF(N440="základní",J440,0)</f>
        <v>0</v>
      </c>
      <c r="BF440" s="206">
        <f>IF(N440="snížená",J440,0)</f>
        <v>0</v>
      </c>
      <c r="BG440" s="206">
        <f>IF(N440="zákl. přenesená",J440,0)</f>
        <v>0</v>
      </c>
      <c r="BH440" s="206">
        <f>IF(N440="sníž. přenesená",J440,0)</f>
        <v>0</v>
      </c>
      <c r="BI440" s="206">
        <f>IF(N440="nulová",J440,0)</f>
        <v>0</v>
      </c>
      <c r="BJ440" s="18" t="s">
        <v>88</v>
      </c>
      <c r="BK440" s="206">
        <f>ROUND(I440*H440,2)</f>
        <v>0</v>
      </c>
      <c r="BL440" s="18" t="s">
        <v>238</v>
      </c>
      <c r="BM440" s="205" t="s">
        <v>1468</v>
      </c>
    </row>
    <row r="441" spans="1:65" s="12" customFormat="1" ht="22.9" customHeight="1">
      <c r="B441" s="177"/>
      <c r="C441" s="178"/>
      <c r="D441" s="179" t="s">
        <v>77</v>
      </c>
      <c r="E441" s="191" t="s">
        <v>1469</v>
      </c>
      <c r="F441" s="191" t="s">
        <v>1470</v>
      </c>
      <c r="G441" s="178"/>
      <c r="H441" s="178"/>
      <c r="I441" s="181"/>
      <c r="J441" s="192">
        <f>BK441</f>
        <v>0</v>
      </c>
      <c r="K441" s="178"/>
      <c r="L441" s="183"/>
      <c r="M441" s="184"/>
      <c r="N441" s="185"/>
      <c r="O441" s="185"/>
      <c r="P441" s="186">
        <f>SUM(P442:P516)</f>
        <v>0</v>
      </c>
      <c r="Q441" s="185"/>
      <c r="R441" s="186">
        <f>SUM(R442:R516)</f>
        <v>0.2716673</v>
      </c>
      <c r="S441" s="185"/>
      <c r="T441" s="187">
        <f>SUM(T442:T516)</f>
        <v>0</v>
      </c>
      <c r="AR441" s="188" t="s">
        <v>88</v>
      </c>
      <c r="AT441" s="189" t="s">
        <v>77</v>
      </c>
      <c r="AU441" s="189" t="s">
        <v>86</v>
      </c>
      <c r="AY441" s="188" t="s">
        <v>159</v>
      </c>
      <c r="BK441" s="190">
        <f>SUM(BK442:BK516)</f>
        <v>0</v>
      </c>
    </row>
    <row r="442" spans="1:65" s="2" customFormat="1" ht="24.2" customHeight="1">
      <c r="A442" s="35"/>
      <c r="B442" s="36"/>
      <c r="C442" s="193" t="s">
        <v>972</v>
      </c>
      <c r="D442" s="193" t="s">
        <v>162</v>
      </c>
      <c r="E442" s="194" t="s">
        <v>1471</v>
      </c>
      <c r="F442" s="195" t="s">
        <v>1472</v>
      </c>
      <c r="G442" s="196" t="s">
        <v>269</v>
      </c>
      <c r="H442" s="197">
        <v>588.9</v>
      </c>
      <c r="I442" s="198"/>
      <c r="J442" s="199">
        <f>ROUND(I442*H442,2)</f>
        <v>0</v>
      </c>
      <c r="K442" s="200"/>
      <c r="L442" s="40"/>
      <c r="M442" s="201" t="s">
        <v>1</v>
      </c>
      <c r="N442" s="202" t="s">
        <v>44</v>
      </c>
      <c r="O442" s="72"/>
      <c r="P442" s="203">
        <f>O442*H442</f>
        <v>0</v>
      </c>
      <c r="Q442" s="203">
        <v>0</v>
      </c>
      <c r="R442" s="203">
        <f>Q442*H442</f>
        <v>0</v>
      </c>
      <c r="S442" s="203">
        <v>0</v>
      </c>
      <c r="T442" s="204">
        <f>S442*H442</f>
        <v>0</v>
      </c>
      <c r="U442" s="35"/>
      <c r="V442" s="35"/>
      <c r="W442" s="35"/>
      <c r="X442" s="35"/>
      <c r="Y442" s="35"/>
      <c r="Z442" s="35"/>
      <c r="AA442" s="35"/>
      <c r="AB442" s="35"/>
      <c r="AC442" s="35"/>
      <c r="AD442" s="35"/>
      <c r="AE442" s="35"/>
      <c r="AR442" s="205" t="s">
        <v>238</v>
      </c>
      <c r="AT442" s="205" t="s">
        <v>162</v>
      </c>
      <c r="AU442" s="205" t="s">
        <v>88</v>
      </c>
      <c r="AY442" s="18" t="s">
        <v>159</v>
      </c>
      <c r="BE442" s="206">
        <f>IF(N442="základní",J442,0)</f>
        <v>0</v>
      </c>
      <c r="BF442" s="206">
        <f>IF(N442="snížená",J442,0)</f>
        <v>0</v>
      </c>
      <c r="BG442" s="206">
        <f>IF(N442="zákl. přenesená",J442,0)</f>
        <v>0</v>
      </c>
      <c r="BH442" s="206">
        <f>IF(N442="sníž. přenesená",J442,0)</f>
        <v>0</v>
      </c>
      <c r="BI442" s="206">
        <f>IF(N442="nulová",J442,0)</f>
        <v>0</v>
      </c>
      <c r="BJ442" s="18" t="s">
        <v>88</v>
      </c>
      <c r="BK442" s="206">
        <f>ROUND(I442*H442,2)</f>
        <v>0</v>
      </c>
      <c r="BL442" s="18" t="s">
        <v>238</v>
      </c>
      <c r="BM442" s="205" t="s">
        <v>1473</v>
      </c>
    </row>
    <row r="443" spans="1:65" s="13" customFormat="1" ht="11.25">
      <c r="B443" s="207"/>
      <c r="C443" s="208"/>
      <c r="D443" s="209" t="s">
        <v>182</v>
      </c>
      <c r="E443" s="210" t="s">
        <v>1</v>
      </c>
      <c r="F443" s="211" t="s">
        <v>1474</v>
      </c>
      <c r="G443" s="208"/>
      <c r="H443" s="212">
        <v>303.72000000000003</v>
      </c>
      <c r="I443" s="213"/>
      <c r="J443" s="208"/>
      <c r="K443" s="208"/>
      <c r="L443" s="214"/>
      <c r="M443" s="215"/>
      <c r="N443" s="216"/>
      <c r="O443" s="216"/>
      <c r="P443" s="216"/>
      <c r="Q443" s="216"/>
      <c r="R443" s="216"/>
      <c r="S443" s="216"/>
      <c r="T443" s="217"/>
      <c r="AT443" s="218" t="s">
        <v>182</v>
      </c>
      <c r="AU443" s="218" t="s">
        <v>88</v>
      </c>
      <c r="AV443" s="13" t="s">
        <v>88</v>
      </c>
      <c r="AW443" s="13" t="s">
        <v>34</v>
      </c>
      <c r="AX443" s="13" t="s">
        <v>78</v>
      </c>
      <c r="AY443" s="218" t="s">
        <v>159</v>
      </c>
    </row>
    <row r="444" spans="1:65" s="13" customFormat="1" ht="11.25">
      <c r="B444" s="207"/>
      <c r="C444" s="208"/>
      <c r="D444" s="209" t="s">
        <v>182</v>
      </c>
      <c r="E444" s="210" t="s">
        <v>1</v>
      </c>
      <c r="F444" s="211" t="s">
        <v>1475</v>
      </c>
      <c r="G444" s="208"/>
      <c r="H444" s="212">
        <v>217.18</v>
      </c>
      <c r="I444" s="213"/>
      <c r="J444" s="208"/>
      <c r="K444" s="208"/>
      <c r="L444" s="214"/>
      <c r="M444" s="215"/>
      <c r="N444" s="216"/>
      <c r="O444" s="216"/>
      <c r="P444" s="216"/>
      <c r="Q444" s="216"/>
      <c r="R444" s="216"/>
      <c r="S444" s="216"/>
      <c r="T444" s="217"/>
      <c r="AT444" s="218" t="s">
        <v>182</v>
      </c>
      <c r="AU444" s="218" t="s">
        <v>88</v>
      </c>
      <c r="AV444" s="13" t="s">
        <v>88</v>
      </c>
      <c r="AW444" s="13" t="s">
        <v>34</v>
      </c>
      <c r="AX444" s="13" t="s">
        <v>78</v>
      </c>
      <c r="AY444" s="218" t="s">
        <v>159</v>
      </c>
    </row>
    <row r="445" spans="1:65" s="13" customFormat="1" ht="11.25">
      <c r="B445" s="207"/>
      <c r="C445" s="208"/>
      <c r="D445" s="209" t="s">
        <v>182</v>
      </c>
      <c r="E445" s="210" t="s">
        <v>1</v>
      </c>
      <c r="F445" s="211" t="s">
        <v>1476</v>
      </c>
      <c r="G445" s="208"/>
      <c r="H445" s="212">
        <v>68</v>
      </c>
      <c r="I445" s="213"/>
      <c r="J445" s="208"/>
      <c r="K445" s="208"/>
      <c r="L445" s="214"/>
      <c r="M445" s="215"/>
      <c r="N445" s="216"/>
      <c r="O445" s="216"/>
      <c r="P445" s="216"/>
      <c r="Q445" s="216"/>
      <c r="R445" s="216"/>
      <c r="S445" s="216"/>
      <c r="T445" s="217"/>
      <c r="AT445" s="218" t="s">
        <v>182</v>
      </c>
      <c r="AU445" s="218" t="s">
        <v>88</v>
      </c>
      <c r="AV445" s="13" t="s">
        <v>88</v>
      </c>
      <c r="AW445" s="13" t="s">
        <v>34</v>
      </c>
      <c r="AX445" s="13" t="s">
        <v>78</v>
      </c>
      <c r="AY445" s="218" t="s">
        <v>159</v>
      </c>
    </row>
    <row r="446" spans="1:65" s="14" customFormat="1" ht="11.25">
      <c r="B446" s="219"/>
      <c r="C446" s="220"/>
      <c r="D446" s="209" t="s">
        <v>182</v>
      </c>
      <c r="E446" s="221" t="s">
        <v>1</v>
      </c>
      <c r="F446" s="222" t="s">
        <v>184</v>
      </c>
      <c r="G446" s="220"/>
      <c r="H446" s="223">
        <v>588.90000000000009</v>
      </c>
      <c r="I446" s="224"/>
      <c r="J446" s="220"/>
      <c r="K446" s="220"/>
      <c r="L446" s="225"/>
      <c r="M446" s="226"/>
      <c r="N446" s="227"/>
      <c r="O446" s="227"/>
      <c r="P446" s="227"/>
      <c r="Q446" s="227"/>
      <c r="R446" s="227"/>
      <c r="S446" s="227"/>
      <c r="T446" s="228"/>
      <c r="AT446" s="229" t="s">
        <v>182</v>
      </c>
      <c r="AU446" s="229" t="s">
        <v>88</v>
      </c>
      <c r="AV446" s="14" t="s">
        <v>166</v>
      </c>
      <c r="AW446" s="14" t="s">
        <v>34</v>
      </c>
      <c r="AX446" s="14" t="s">
        <v>86</v>
      </c>
      <c r="AY446" s="229" t="s">
        <v>159</v>
      </c>
    </row>
    <row r="447" spans="1:65" s="2" customFormat="1" ht="24.2" customHeight="1">
      <c r="A447" s="35"/>
      <c r="B447" s="36"/>
      <c r="C447" s="193" t="s">
        <v>976</v>
      </c>
      <c r="D447" s="193" t="s">
        <v>162</v>
      </c>
      <c r="E447" s="194" t="s">
        <v>1477</v>
      </c>
      <c r="F447" s="195" t="s">
        <v>1478</v>
      </c>
      <c r="G447" s="196" t="s">
        <v>269</v>
      </c>
      <c r="H447" s="197">
        <v>73.81</v>
      </c>
      <c r="I447" s="198"/>
      <c r="J447" s="199">
        <f>ROUND(I447*H447,2)</f>
        <v>0</v>
      </c>
      <c r="K447" s="200"/>
      <c r="L447" s="40"/>
      <c r="M447" s="201" t="s">
        <v>1</v>
      </c>
      <c r="N447" s="202" t="s">
        <v>44</v>
      </c>
      <c r="O447" s="72"/>
      <c r="P447" s="203">
        <f>O447*H447</f>
        <v>0</v>
      </c>
      <c r="Q447" s="203">
        <v>0</v>
      </c>
      <c r="R447" s="203">
        <f>Q447*H447</f>
        <v>0</v>
      </c>
      <c r="S447" s="203">
        <v>0</v>
      </c>
      <c r="T447" s="204">
        <f>S447*H447</f>
        <v>0</v>
      </c>
      <c r="U447" s="35"/>
      <c r="V447" s="35"/>
      <c r="W447" s="35"/>
      <c r="X447" s="35"/>
      <c r="Y447" s="35"/>
      <c r="Z447" s="35"/>
      <c r="AA447" s="35"/>
      <c r="AB447" s="35"/>
      <c r="AC447" s="35"/>
      <c r="AD447" s="35"/>
      <c r="AE447" s="35"/>
      <c r="AR447" s="205" t="s">
        <v>238</v>
      </c>
      <c r="AT447" s="205" t="s">
        <v>162</v>
      </c>
      <c r="AU447" s="205" t="s">
        <v>88</v>
      </c>
      <c r="AY447" s="18" t="s">
        <v>159</v>
      </c>
      <c r="BE447" s="206">
        <f>IF(N447="základní",J447,0)</f>
        <v>0</v>
      </c>
      <c r="BF447" s="206">
        <f>IF(N447="snížená",J447,0)</f>
        <v>0</v>
      </c>
      <c r="BG447" s="206">
        <f>IF(N447="zákl. přenesená",J447,0)</f>
        <v>0</v>
      </c>
      <c r="BH447" s="206">
        <f>IF(N447="sníž. přenesená",J447,0)</f>
        <v>0</v>
      </c>
      <c r="BI447" s="206">
        <f>IF(N447="nulová",J447,0)</f>
        <v>0</v>
      </c>
      <c r="BJ447" s="18" t="s">
        <v>88</v>
      </c>
      <c r="BK447" s="206">
        <f>ROUND(I447*H447,2)</f>
        <v>0</v>
      </c>
      <c r="BL447" s="18" t="s">
        <v>238</v>
      </c>
      <c r="BM447" s="205" t="s">
        <v>1479</v>
      </c>
    </row>
    <row r="448" spans="1:65" s="15" customFormat="1" ht="11.25">
      <c r="B448" s="246"/>
      <c r="C448" s="247"/>
      <c r="D448" s="209" t="s">
        <v>182</v>
      </c>
      <c r="E448" s="248" t="s">
        <v>1</v>
      </c>
      <c r="F448" s="249" t="s">
        <v>1094</v>
      </c>
      <c r="G448" s="247"/>
      <c r="H448" s="248" t="s">
        <v>1</v>
      </c>
      <c r="I448" s="250"/>
      <c r="J448" s="247"/>
      <c r="K448" s="247"/>
      <c r="L448" s="251"/>
      <c r="M448" s="252"/>
      <c r="N448" s="253"/>
      <c r="O448" s="253"/>
      <c r="P448" s="253"/>
      <c r="Q448" s="253"/>
      <c r="R448" s="253"/>
      <c r="S448" s="253"/>
      <c r="T448" s="254"/>
      <c r="AT448" s="255" t="s">
        <v>182</v>
      </c>
      <c r="AU448" s="255" t="s">
        <v>88</v>
      </c>
      <c r="AV448" s="15" t="s">
        <v>86</v>
      </c>
      <c r="AW448" s="15" t="s">
        <v>34</v>
      </c>
      <c r="AX448" s="15" t="s">
        <v>78</v>
      </c>
      <c r="AY448" s="255" t="s">
        <v>159</v>
      </c>
    </row>
    <row r="449" spans="2:51" s="13" customFormat="1" ht="11.25">
      <c r="B449" s="207"/>
      <c r="C449" s="208"/>
      <c r="D449" s="209" t="s">
        <v>182</v>
      </c>
      <c r="E449" s="210" t="s">
        <v>1</v>
      </c>
      <c r="F449" s="211" t="s">
        <v>1480</v>
      </c>
      <c r="G449" s="208"/>
      <c r="H449" s="212">
        <v>17.5</v>
      </c>
      <c r="I449" s="213"/>
      <c r="J449" s="208"/>
      <c r="K449" s="208"/>
      <c r="L449" s="214"/>
      <c r="M449" s="215"/>
      <c r="N449" s="216"/>
      <c r="O449" s="216"/>
      <c r="P449" s="216"/>
      <c r="Q449" s="216"/>
      <c r="R449" s="216"/>
      <c r="S449" s="216"/>
      <c r="T449" s="217"/>
      <c r="AT449" s="218" t="s">
        <v>182</v>
      </c>
      <c r="AU449" s="218" t="s">
        <v>88</v>
      </c>
      <c r="AV449" s="13" t="s">
        <v>88</v>
      </c>
      <c r="AW449" s="13" t="s">
        <v>34</v>
      </c>
      <c r="AX449" s="13" t="s">
        <v>78</v>
      </c>
      <c r="AY449" s="218" t="s">
        <v>159</v>
      </c>
    </row>
    <row r="450" spans="2:51" s="15" customFormat="1" ht="11.25">
      <c r="B450" s="246"/>
      <c r="C450" s="247"/>
      <c r="D450" s="209" t="s">
        <v>182</v>
      </c>
      <c r="E450" s="248" t="s">
        <v>1</v>
      </c>
      <c r="F450" s="249" t="s">
        <v>1096</v>
      </c>
      <c r="G450" s="247"/>
      <c r="H450" s="248" t="s">
        <v>1</v>
      </c>
      <c r="I450" s="250"/>
      <c r="J450" s="247"/>
      <c r="K450" s="247"/>
      <c r="L450" s="251"/>
      <c r="M450" s="252"/>
      <c r="N450" s="253"/>
      <c r="O450" s="253"/>
      <c r="P450" s="253"/>
      <c r="Q450" s="253"/>
      <c r="R450" s="253"/>
      <c r="S450" s="253"/>
      <c r="T450" s="254"/>
      <c r="AT450" s="255" t="s">
        <v>182</v>
      </c>
      <c r="AU450" s="255" t="s">
        <v>88</v>
      </c>
      <c r="AV450" s="15" t="s">
        <v>86</v>
      </c>
      <c r="AW450" s="15" t="s">
        <v>34</v>
      </c>
      <c r="AX450" s="15" t="s">
        <v>78</v>
      </c>
      <c r="AY450" s="255" t="s">
        <v>159</v>
      </c>
    </row>
    <row r="451" spans="2:51" s="13" customFormat="1" ht="11.25">
      <c r="B451" s="207"/>
      <c r="C451" s="208"/>
      <c r="D451" s="209" t="s">
        <v>182</v>
      </c>
      <c r="E451" s="210" t="s">
        <v>1</v>
      </c>
      <c r="F451" s="211" t="s">
        <v>1252</v>
      </c>
      <c r="G451" s="208"/>
      <c r="H451" s="212">
        <v>27</v>
      </c>
      <c r="I451" s="213"/>
      <c r="J451" s="208"/>
      <c r="K451" s="208"/>
      <c r="L451" s="214"/>
      <c r="M451" s="215"/>
      <c r="N451" s="216"/>
      <c r="O451" s="216"/>
      <c r="P451" s="216"/>
      <c r="Q451" s="216"/>
      <c r="R451" s="216"/>
      <c r="S451" s="216"/>
      <c r="T451" s="217"/>
      <c r="AT451" s="218" t="s">
        <v>182</v>
      </c>
      <c r="AU451" s="218" t="s">
        <v>88</v>
      </c>
      <c r="AV451" s="13" t="s">
        <v>88</v>
      </c>
      <c r="AW451" s="13" t="s">
        <v>34</v>
      </c>
      <c r="AX451" s="13" t="s">
        <v>78</v>
      </c>
      <c r="AY451" s="218" t="s">
        <v>159</v>
      </c>
    </row>
    <row r="452" spans="2:51" s="15" customFormat="1" ht="11.25">
      <c r="B452" s="246"/>
      <c r="C452" s="247"/>
      <c r="D452" s="209" t="s">
        <v>182</v>
      </c>
      <c r="E452" s="248" t="s">
        <v>1</v>
      </c>
      <c r="F452" s="249" t="s">
        <v>1098</v>
      </c>
      <c r="G452" s="247"/>
      <c r="H452" s="248" t="s">
        <v>1</v>
      </c>
      <c r="I452" s="250"/>
      <c r="J452" s="247"/>
      <c r="K452" s="247"/>
      <c r="L452" s="251"/>
      <c r="M452" s="252"/>
      <c r="N452" s="253"/>
      <c r="O452" s="253"/>
      <c r="P452" s="253"/>
      <c r="Q452" s="253"/>
      <c r="R452" s="253"/>
      <c r="S452" s="253"/>
      <c r="T452" s="254"/>
      <c r="AT452" s="255" t="s">
        <v>182</v>
      </c>
      <c r="AU452" s="255" t="s">
        <v>88</v>
      </c>
      <c r="AV452" s="15" t="s">
        <v>86</v>
      </c>
      <c r="AW452" s="15" t="s">
        <v>34</v>
      </c>
      <c r="AX452" s="15" t="s">
        <v>78</v>
      </c>
      <c r="AY452" s="255" t="s">
        <v>159</v>
      </c>
    </row>
    <row r="453" spans="2:51" s="13" customFormat="1" ht="11.25">
      <c r="B453" s="207"/>
      <c r="C453" s="208"/>
      <c r="D453" s="209" t="s">
        <v>182</v>
      </c>
      <c r="E453" s="210" t="s">
        <v>1</v>
      </c>
      <c r="F453" s="211" t="s">
        <v>1253</v>
      </c>
      <c r="G453" s="208"/>
      <c r="H453" s="212">
        <v>13.5</v>
      </c>
      <c r="I453" s="213"/>
      <c r="J453" s="208"/>
      <c r="K453" s="208"/>
      <c r="L453" s="214"/>
      <c r="M453" s="215"/>
      <c r="N453" s="216"/>
      <c r="O453" s="216"/>
      <c r="P453" s="216"/>
      <c r="Q453" s="216"/>
      <c r="R453" s="216"/>
      <c r="S453" s="216"/>
      <c r="T453" s="217"/>
      <c r="AT453" s="218" t="s">
        <v>182</v>
      </c>
      <c r="AU453" s="218" t="s">
        <v>88</v>
      </c>
      <c r="AV453" s="13" t="s">
        <v>88</v>
      </c>
      <c r="AW453" s="13" t="s">
        <v>34</v>
      </c>
      <c r="AX453" s="13" t="s">
        <v>78</v>
      </c>
      <c r="AY453" s="218" t="s">
        <v>159</v>
      </c>
    </row>
    <row r="454" spans="2:51" s="15" customFormat="1" ht="11.25">
      <c r="B454" s="246"/>
      <c r="C454" s="247"/>
      <c r="D454" s="209" t="s">
        <v>182</v>
      </c>
      <c r="E454" s="248" t="s">
        <v>1</v>
      </c>
      <c r="F454" s="249" t="s">
        <v>1256</v>
      </c>
      <c r="G454" s="247"/>
      <c r="H454" s="248" t="s">
        <v>1</v>
      </c>
      <c r="I454" s="250"/>
      <c r="J454" s="247"/>
      <c r="K454" s="247"/>
      <c r="L454" s="251"/>
      <c r="M454" s="252"/>
      <c r="N454" s="253"/>
      <c r="O454" s="253"/>
      <c r="P454" s="253"/>
      <c r="Q454" s="253"/>
      <c r="R454" s="253"/>
      <c r="S454" s="253"/>
      <c r="T454" s="254"/>
      <c r="AT454" s="255" t="s">
        <v>182</v>
      </c>
      <c r="AU454" s="255" t="s">
        <v>88</v>
      </c>
      <c r="AV454" s="15" t="s">
        <v>86</v>
      </c>
      <c r="AW454" s="15" t="s">
        <v>34</v>
      </c>
      <c r="AX454" s="15" t="s">
        <v>78</v>
      </c>
      <c r="AY454" s="255" t="s">
        <v>159</v>
      </c>
    </row>
    <row r="455" spans="2:51" s="15" customFormat="1" ht="11.25">
      <c r="B455" s="246"/>
      <c r="C455" s="247"/>
      <c r="D455" s="209" t="s">
        <v>182</v>
      </c>
      <c r="E455" s="248" t="s">
        <v>1</v>
      </c>
      <c r="F455" s="249" t="s">
        <v>1481</v>
      </c>
      <c r="G455" s="247"/>
      <c r="H455" s="248" t="s">
        <v>1</v>
      </c>
      <c r="I455" s="250"/>
      <c r="J455" s="247"/>
      <c r="K455" s="247"/>
      <c r="L455" s="251"/>
      <c r="M455" s="252"/>
      <c r="N455" s="253"/>
      <c r="O455" s="253"/>
      <c r="P455" s="253"/>
      <c r="Q455" s="253"/>
      <c r="R455" s="253"/>
      <c r="S455" s="253"/>
      <c r="T455" s="254"/>
      <c r="AT455" s="255" t="s">
        <v>182</v>
      </c>
      <c r="AU455" s="255" t="s">
        <v>88</v>
      </c>
      <c r="AV455" s="15" t="s">
        <v>86</v>
      </c>
      <c r="AW455" s="15" t="s">
        <v>34</v>
      </c>
      <c r="AX455" s="15" t="s">
        <v>78</v>
      </c>
      <c r="AY455" s="255" t="s">
        <v>159</v>
      </c>
    </row>
    <row r="456" spans="2:51" s="13" customFormat="1" ht="11.25">
      <c r="B456" s="207"/>
      <c r="C456" s="208"/>
      <c r="D456" s="209" t="s">
        <v>182</v>
      </c>
      <c r="E456" s="210" t="s">
        <v>1</v>
      </c>
      <c r="F456" s="211" t="s">
        <v>1482</v>
      </c>
      <c r="G456" s="208"/>
      <c r="H456" s="212">
        <v>3</v>
      </c>
      <c r="I456" s="213"/>
      <c r="J456" s="208"/>
      <c r="K456" s="208"/>
      <c r="L456" s="214"/>
      <c r="M456" s="215"/>
      <c r="N456" s="216"/>
      <c r="O456" s="216"/>
      <c r="P456" s="216"/>
      <c r="Q456" s="216"/>
      <c r="R456" s="216"/>
      <c r="S456" s="216"/>
      <c r="T456" s="217"/>
      <c r="AT456" s="218" t="s">
        <v>182</v>
      </c>
      <c r="AU456" s="218" t="s">
        <v>88</v>
      </c>
      <c r="AV456" s="13" t="s">
        <v>88</v>
      </c>
      <c r="AW456" s="13" t="s">
        <v>34</v>
      </c>
      <c r="AX456" s="13" t="s">
        <v>78</v>
      </c>
      <c r="AY456" s="218" t="s">
        <v>159</v>
      </c>
    </row>
    <row r="457" spans="2:51" s="15" customFormat="1" ht="11.25">
      <c r="B457" s="246"/>
      <c r="C457" s="247"/>
      <c r="D457" s="209" t="s">
        <v>182</v>
      </c>
      <c r="E457" s="248" t="s">
        <v>1</v>
      </c>
      <c r="F457" s="249" t="s">
        <v>1102</v>
      </c>
      <c r="G457" s="247"/>
      <c r="H457" s="248" t="s">
        <v>1</v>
      </c>
      <c r="I457" s="250"/>
      <c r="J457" s="247"/>
      <c r="K457" s="247"/>
      <c r="L457" s="251"/>
      <c r="M457" s="252"/>
      <c r="N457" s="253"/>
      <c r="O457" s="253"/>
      <c r="P457" s="253"/>
      <c r="Q457" s="253"/>
      <c r="R457" s="253"/>
      <c r="S457" s="253"/>
      <c r="T457" s="254"/>
      <c r="AT457" s="255" t="s">
        <v>182</v>
      </c>
      <c r="AU457" s="255" t="s">
        <v>88</v>
      </c>
      <c r="AV457" s="15" t="s">
        <v>86</v>
      </c>
      <c r="AW457" s="15" t="s">
        <v>34</v>
      </c>
      <c r="AX457" s="15" t="s">
        <v>78</v>
      </c>
      <c r="AY457" s="255" t="s">
        <v>159</v>
      </c>
    </row>
    <row r="458" spans="2:51" s="13" customFormat="1" ht="11.25">
      <c r="B458" s="207"/>
      <c r="C458" s="208"/>
      <c r="D458" s="209" t="s">
        <v>182</v>
      </c>
      <c r="E458" s="210" t="s">
        <v>1</v>
      </c>
      <c r="F458" s="211" t="s">
        <v>1358</v>
      </c>
      <c r="G458" s="208"/>
      <c r="H458" s="212">
        <v>2.2000000000000002</v>
      </c>
      <c r="I458" s="213"/>
      <c r="J458" s="208"/>
      <c r="K458" s="208"/>
      <c r="L458" s="214"/>
      <c r="M458" s="215"/>
      <c r="N458" s="216"/>
      <c r="O458" s="216"/>
      <c r="P458" s="216"/>
      <c r="Q458" s="216"/>
      <c r="R458" s="216"/>
      <c r="S458" s="216"/>
      <c r="T458" s="217"/>
      <c r="AT458" s="218" t="s">
        <v>182</v>
      </c>
      <c r="AU458" s="218" t="s">
        <v>88</v>
      </c>
      <c r="AV458" s="13" t="s">
        <v>88</v>
      </c>
      <c r="AW458" s="13" t="s">
        <v>34</v>
      </c>
      <c r="AX458" s="13" t="s">
        <v>78</v>
      </c>
      <c r="AY458" s="218" t="s">
        <v>159</v>
      </c>
    </row>
    <row r="459" spans="2:51" s="15" customFormat="1" ht="11.25">
      <c r="B459" s="246"/>
      <c r="C459" s="247"/>
      <c r="D459" s="209" t="s">
        <v>182</v>
      </c>
      <c r="E459" s="248" t="s">
        <v>1</v>
      </c>
      <c r="F459" s="249" t="s">
        <v>1100</v>
      </c>
      <c r="G459" s="247"/>
      <c r="H459" s="248" t="s">
        <v>1</v>
      </c>
      <c r="I459" s="250"/>
      <c r="J459" s="247"/>
      <c r="K459" s="247"/>
      <c r="L459" s="251"/>
      <c r="M459" s="252"/>
      <c r="N459" s="253"/>
      <c r="O459" s="253"/>
      <c r="P459" s="253"/>
      <c r="Q459" s="253"/>
      <c r="R459" s="253"/>
      <c r="S459" s="253"/>
      <c r="T459" s="254"/>
      <c r="AT459" s="255" t="s">
        <v>182</v>
      </c>
      <c r="AU459" s="255" t="s">
        <v>88</v>
      </c>
      <c r="AV459" s="15" t="s">
        <v>86</v>
      </c>
      <c r="AW459" s="15" t="s">
        <v>34</v>
      </c>
      <c r="AX459" s="15" t="s">
        <v>78</v>
      </c>
      <c r="AY459" s="255" t="s">
        <v>159</v>
      </c>
    </row>
    <row r="460" spans="2:51" s="13" customFormat="1" ht="11.25">
      <c r="B460" s="207"/>
      <c r="C460" s="208"/>
      <c r="D460" s="209" t="s">
        <v>182</v>
      </c>
      <c r="E460" s="210" t="s">
        <v>1</v>
      </c>
      <c r="F460" s="211" t="s">
        <v>1483</v>
      </c>
      <c r="G460" s="208"/>
      <c r="H460" s="212">
        <v>6</v>
      </c>
      <c r="I460" s="213"/>
      <c r="J460" s="208"/>
      <c r="K460" s="208"/>
      <c r="L460" s="214"/>
      <c r="M460" s="215"/>
      <c r="N460" s="216"/>
      <c r="O460" s="216"/>
      <c r="P460" s="216"/>
      <c r="Q460" s="216"/>
      <c r="R460" s="216"/>
      <c r="S460" s="216"/>
      <c r="T460" s="217"/>
      <c r="AT460" s="218" t="s">
        <v>182</v>
      </c>
      <c r="AU460" s="218" t="s">
        <v>88</v>
      </c>
      <c r="AV460" s="13" t="s">
        <v>88</v>
      </c>
      <c r="AW460" s="13" t="s">
        <v>34</v>
      </c>
      <c r="AX460" s="13" t="s">
        <v>78</v>
      </c>
      <c r="AY460" s="218" t="s">
        <v>159</v>
      </c>
    </row>
    <row r="461" spans="2:51" s="15" customFormat="1" ht="11.25">
      <c r="B461" s="246"/>
      <c r="C461" s="247"/>
      <c r="D461" s="209" t="s">
        <v>182</v>
      </c>
      <c r="E461" s="248" t="s">
        <v>1</v>
      </c>
      <c r="F461" s="249" t="s">
        <v>1108</v>
      </c>
      <c r="G461" s="247"/>
      <c r="H461" s="248" t="s">
        <v>1</v>
      </c>
      <c r="I461" s="250"/>
      <c r="J461" s="247"/>
      <c r="K461" s="247"/>
      <c r="L461" s="251"/>
      <c r="M461" s="252"/>
      <c r="N461" s="253"/>
      <c r="O461" s="253"/>
      <c r="P461" s="253"/>
      <c r="Q461" s="253"/>
      <c r="R461" s="253"/>
      <c r="S461" s="253"/>
      <c r="T461" s="254"/>
      <c r="AT461" s="255" t="s">
        <v>182</v>
      </c>
      <c r="AU461" s="255" t="s">
        <v>88</v>
      </c>
      <c r="AV461" s="15" t="s">
        <v>86</v>
      </c>
      <c r="AW461" s="15" t="s">
        <v>34</v>
      </c>
      <c r="AX461" s="15" t="s">
        <v>78</v>
      </c>
      <c r="AY461" s="255" t="s">
        <v>159</v>
      </c>
    </row>
    <row r="462" spans="2:51" s="13" customFormat="1" ht="11.25">
      <c r="B462" s="207"/>
      <c r="C462" s="208"/>
      <c r="D462" s="209" t="s">
        <v>182</v>
      </c>
      <c r="E462" s="210" t="s">
        <v>1</v>
      </c>
      <c r="F462" s="211" t="s">
        <v>788</v>
      </c>
      <c r="G462" s="208"/>
      <c r="H462" s="212">
        <v>2.4</v>
      </c>
      <c r="I462" s="213"/>
      <c r="J462" s="208"/>
      <c r="K462" s="208"/>
      <c r="L462" s="214"/>
      <c r="M462" s="215"/>
      <c r="N462" s="216"/>
      <c r="O462" s="216"/>
      <c r="P462" s="216"/>
      <c r="Q462" s="216"/>
      <c r="R462" s="216"/>
      <c r="S462" s="216"/>
      <c r="T462" s="217"/>
      <c r="AT462" s="218" t="s">
        <v>182</v>
      </c>
      <c r="AU462" s="218" t="s">
        <v>88</v>
      </c>
      <c r="AV462" s="13" t="s">
        <v>88</v>
      </c>
      <c r="AW462" s="13" t="s">
        <v>34</v>
      </c>
      <c r="AX462" s="13" t="s">
        <v>78</v>
      </c>
      <c r="AY462" s="218" t="s">
        <v>159</v>
      </c>
    </row>
    <row r="463" spans="2:51" s="13" customFormat="1" ht="11.25">
      <c r="B463" s="207"/>
      <c r="C463" s="208"/>
      <c r="D463" s="209" t="s">
        <v>182</v>
      </c>
      <c r="E463" s="210" t="s">
        <v>1</v>
      </c>
      <c r="F463" s="211" t="s">
        <v>1484</v>
      </c>
      <c r="G463" s="208"/>
      <c r="H463" s="212">
        <v>2.21</v>
      </c>
      <c r="I463" s="213"/>
      <c r="J463" s="208"/>
      <c r="K463" s="208"/>
      <c r="L463" s="214"/>
      <c r="M463" s="215"/>
      <c r="N463" s="216"/>
      <c r="O463" s="216"/>
      <c r="P463" s="216"/>
      <c r="Q463" s="216"/>
      <c r="R463" s="216"/>
      <c r="S463" s="216"/>
      <c r="T463" s="217"/>
      <c r="AT463" s="218" t="s">
        <v>182</v>
      </c>
      <c r="AU463" s="218" t="s">
        <v>88</v>
      </c>
      <c r="AV463" s="13" t="s">
        <v>88</v>
      </c>
      <c r="AW463" s="13" t="s">
        <v>34</v>
      </c>
      <c r="AX463" s="13" t="s">
        <v>78</v>
      </c>
      <c r="AY463" s="218" t="s">
        <v>159</v>
      </c>
    </row>
    <row r="464" spans="2:51" s="14" customFormat="1" ht="11.25">
      <c r="B464" s="219"/>
      <c r="C464" s="220"/>
      <c r="D464" s="209" t="s">
        <v>182</v>
      </c>
      <c r="E464" s="221" t="s">
        <v>1</v>
      </c>
      <c r="F464" s="222" t="s">
        <v>184</v>
      </c>
      <c r="G464" s="220"/>
      <c r="H464" s="223">
        <v>73.81</v>
      </c>
      <c r="I464" s="224"/>
      <c r="J464" s="220"/>
      <c r="K464" s="220"/>
      <c r="L464" s="225"/>
      <c r="M464" s="226"/>
      <c r="N464" s="227"/>
      <c r="O464" s="227"/>
      <c r="P464" s="227"/>
      <c r="Q464" s="227"/>
      <c r="R464" s="227"/>
      <c r="S464" s="227"/>
      <c r="T464" s="228"/>
      <c r="AT464" s="229" t="s">
        <v>182</v>
      </c>
      <c r="AU464" s="229" t="s">
        <v>88</v>
      </c>
      <c r="AV464" s="14" t="s">
        <v>166</v>
      </c>
      <c r="AW464" s="14" t="s">
        <v>34</v>
      </c>
      <c r="AX464" s="14" t="s">
        <v>86</v>
      </c>
      <c r="AY464" s="229" t="s">
        <v>159</v>
      </c>
    </row>
    <row r="465" spans="1:65" s="2" customFormat="1" ht="16.5" customHeight="1">
      <c r="A465" s="35"/>
      <c r="B465" s="36"/>
      <c r="C465" s="234" t="s">
        <v>980</v>
      </c>
      <c r="D465" s="234" t="s">
        <v>240</v>
      </c>
      <c r="E465" s="235" t="s">
        <v>1485</v>
      </c>
      <c r="F465" s="236" t="s">
        <v>1486</v>
      </c>
      <c r="G465" s="237" t="s">
        <v>269</v>
      </c>
      <c r="H465" s="238">
        <v>77.504000000000005</v>
      </c>
      <c r="I465" s="239"/>
      <c r="J465" s="240">
        <f>ROUND(I465*H465,2)</f>
        <v>0</v>
      </c>
      <c r="K465" s="241"/>
      <c r="L465" s="242"/>
      <c r="M465" s="243" t="s">
        <v>1</v>
      </c>
      <c r="N465" s="244" t="s">
        <v>44</v>
      </c>
      <c r="O465" s="72"/>
      <c r="P465" s="203">
        <f>O465*H465</f>
        <v>0</v>
      </c>
      <c r="Q465" s="203">
        <v>0</v>
      </c>
      <c r="R465" s="203">
        <f>Q465*H465</f>
        <v>0</v>
      </c>
      <c r="S465" s="203">
        <v>0</v>
      </c>
      <c r="T465" s="204">
        <f>S465*H465</f>
        <v>0</v>
      </c>
      <c r="U465" s="35"/>
      <c r="V465" s="35"/>
      <c r="W465" s="35"/>
      <c r="X465" s="35"/>
      <c r="Y465" s="35"/>
      <c r="Z465" s="35"/>
      <c r="AA465" s="35"/>
      <c r="AB465" s="35"/>
      <c r="AC465" s="35"/>
      <c r="AD465" s="35"/>
      <c r="AE465" s="35"/>
      <c r="AR465" s="205" t="s">
        <v>243</v>
      </c>
      <c r="AT465" s="205" t="s">
        <v>240</v>
      </c>
      <c r="AU465" s="205" t="s">
        <v>88</v>
      </c>
      <c r="AY465" s="18" t="s">
        <v>159</v>
      </c>
      <c r="BE465" s="206">
        <f>IF(N465="základní",J465,0)</f>
        <v>0</v>
      </c>
      <c r="BF465" s="206">
        <f>IF(N465="snížená",J465,0)</f>
        <v>0</v>
      </c>
      <c r="BG465" s="206">
        <f>IF(N465="zákl. přenesená",J465,0)</f>
        <v>0</v>
      </c>
      <c r="BH465" s="206">
        <f>IF(N465="sníž. přenesená",J465,0)</f>
        <v>0</v>
      </c>
      <c r="BI465" s="206">
        <f>IF(N465="nulová",J465,0)</f>
        <v>0</v>
      </c>
      <c r="BJ465" s="18" t="s">
        <v>88</v>
      </c>
      <c r="BK465" s="206">
        <f>ROUND(I465*H465,2)</f>
        <v>0</v>
      </c>
      <c r="BL465" s="18" t="s">
        <v>238</v>
      </c>
      <c r="BM465" s="205" t="s">
        <v>1487</v>
      </c>
    </row>
    <row r="466" spans="1:65" s="13" customFormat="1" ht="11.25">
      <c r="B466" s="207"/>
      <c r="C466" s="208"/>
      <c r="D466" s="209" t="s">
        <v>182</v>
      </c>
      <c r="E466" s="210" t="s">
        <v>1</v>
      </c>
      <c r="F466" s="211" t="s">
        <v>1488</v>
      </c>
      <c r="G466" s="208"/>
      <c r="H466" s="212">
        <v>77.504000000000005</v>
      </c>
      <c r="I466" s="213"/>
      <c r="J466" s="208"/>
      <c r="K466" s="208"/>
      <c r="L466" s="214"/>
      <c r="M466" s="215"/>
      <c r="N466" s="216"/>
      <c r="O466" s="216"/>
      <c r="P466" s="216"/>
      <c r="Q466" s="216"/>
      <c r="R466" s="216"/>
      <c r="S466" s="216"/>
      <c r="T466" s="217"/>
      <c r="AT466" s="218" t="s">
        <v>182</v>
      </c>
      <c r="AU466" s="218" t="s">
        <v>88</v>
      </c>
      <c r="AV466" s="13" t="s">
        <v>88</v>
      </c>
      <c r="AW466" s="13" t="s">
        <v>34</v>
      </c>
      <c r="AX466" s="13" t="s">
        <v>86</v>
      </c>
      <c r="AY466" s="218" t="s">
        <v>159</v>
      </c>
    </row>
    <row r="467" spans="1:65" s="2" customFormat="1" ht="44.25" customHeight="1">
      <c r="A467" s="35"/>
      <c r="B467" s="36"/>
      <c r="C467" s="193" t="s">
        <v>984</v>
      </c>
      <c r="D467" s="193" t="s">
        <v>162</v>
      </c>
      <c r="E467" s="194" t="s">
        <v>1489</v>
      </c>
      <c r="F467" s="195" t="s">
        <v>1490</v>
      </c>
      <c r="G467" s="196" t="s">
        <v>269</v>
      </c>
      <c r="H467" s="197">
        <v>50</v>
      </c>
      <c r="I467" s="198"/>
      <c r="J467" s="199">
        <f>ROUND(I467*H467,2)</f>
        <v>0</v>
      </c>
      <c r="K467" s="200"/>
      <c r="L467" s="40"/>
      <c r="M467" s="201" t="s">
        <v>1</v>
      </c>
      <c r="N467" s="202" t="s">
        <v>44</v>
      </c>
      <c r="O467" s="72"/>
      <c r="P467" s="203">
        <f>O467*H467</f>
        <v>0</v>
      </c>
      <c r="Q467" s="203">
        <v>0</v>
      </c>
      <c r="R467" s="203">
        <f>Q467*H467</f>
        <v>0</v>
      </c>
      <c r="S467" s="203">
        <v>0</v>
      </c>
      <c r="T467" s="204">
        <f>S467*H467</f>
        <v>0</v>
      </c>
      <c r="U467" s="35"/>
      <c r="V467" s="35"/>
      <c r="W467" s="35"/>
      <c r="X467" s="35"/>
      <c r="Y467" s="35"/>
      <c r="Z467" s="35"/>
      <c r="AA467" s="35"/>
      <c r="AB467" s="35"/>
      <c r="AC467" s="35"/>
      <c r="AD467" s="35"/>
      <c r="AE467" s="35"/>
      <c r="AR467" s="205" t="s">
        <v>238</v>
      </c>
      <c r="AT467" s="205" t="s">
        <v>162</v>
      </c>
      <c r="AU467" s="205" t="s">
        <v>88</v>
      </c>
      <c r="AY467" s="18" t="s">
        <v>159</v>
      </c>
      <c r="BE467" s="206">
        <f>IF(N467="základní",J467,0)</f>
        <v>0</v>
      </c>
      <c r="BF467" s="206">
        <f>IF(N467="snížená",J467,0)</f>
        <v>0</v>
      </c>
      <c r="BG467" s="206">
        <f>IF(N467="zákl. přenesená",J467,0)</f>
        <v>0</v>
      </c>
      <c r="BH467" s="206">
        <f>IF(N467="sníž. přenesená",J467,0)</f>
        <v>0</v>
      </c>
      <c r="BI467" s="206">
        <f>IF(N467="nulová",J467,0)</f>
        <v>0</v>
      </c>
      <c r="BJ467" s="18" t="s">
        <v>88</v>
      </c>
      <c r="BK467" s="206">
        <f>ROUND(I467*H467,2)</f>
        <v>0</v>
      </c>
      <c r="BL467" s="18" t="s">
        <v>238</v>
      </c>
      <c r="BM467" s="205" t="s">
        <v>1491</v>
      </c>
    </row>
    <row r="468" spans="1:65" s="2" customFormat="1" ht="16.5" customHeight="1">
      <c r="A468" s="35"/>
      <c r="B468" s="36"/>
      <c r="C468" s="234" t="s">
        <v>988</v>
      </c>
      <c r="D468" s="234" t="s">
        <v>240</v>
      </c>
      <c r="E468" s="235" t="s">
        <v>1485</v>
      </c>
      <c r="F468" s="236" t="s">
        <v>1486</v>
      </c>
      <c r="G468" s="237" t="s">
        <v>269</v>
      </c>
      <c r="H468" s="238">
        <v>52.5</v>
      </c>
      <c r="I468" s="239"/>
      <c r="J468" s="240">
        <f>ROUND(I468*H468,2)</f>
        <v>0</v>
      </c>
      <c r="K468" s="241"/>
      <c r="L468" s="242"/>
      <c r="M468" s="243" t="s">
        <v>1</v>
      </c>
      <c r="N468" s="244" t="s">
        <v>44</v>
      </c>
      <c r="O468" s="72"/>
      <c r="P468" s="203">
        <f>O468*H468</f>
        <v>0</v>
      </c>
      <c r="Q468" s="203">
        <v>0</v>
      </c>
      <c r="R468" s="203">
        <f>Q468*H468</f>
        <v>0</v>
      </c>
      <c r="S468" s="203">
        <v>0</v>
      </c>
      <c r="T468" s="204">
        <f>S468*H468</f>
        <v>0</v>
      </c>
      <c r="U468" s="35"/>
      <c r="V468" s="35"/>
      <c r="W468" s="35"/>
      <c r="X468" s="35"/>
      <c r="Y468" s="35"/>
      <c r="Z468" s="35"/>
      <c r="AA468" s="35"/>
      <c r="AB468" s="35"/>
      <c r="AC468" s="35"/>
      <c r="AD468" s="35"/>
      <c r="AE468" s="35"/>
      <c r="AR468" s="205" t="s">
        <v>243</v>
      </c>
      <c r="AT468" s="205" t="s">
        <v>240</v>
      </c>
      <c r="AU468" s="205" t="s">
        <v>88</v>
      </c>
      <c r="AY468" s="18" t="s">
        <v>159</v>
      </c>
      <c r="BE468" s="206">
        <f>IF(N468="základní",J468,0)</f>
        <v>0</v>
      </c>
      <c r="BF468" s="206">
        <f>IF(N468="snížená",J468,0)</f>
        <v>0</v>
      </c>
      <c r="BG468" s="206">
        <f>IF(N468="zákl. přenesená",J468,0)</f>
        <v>0</v>
      </c>
      <c r="BH468" s="206">
        <f>IF(N468="sníž. přenesená",J468,0)</f>
        <v>0</v>
      </c>
      <c r="BI468" s="206">
        <f>IF(N468="nulová",J468,0)</f>
        <v>0</v>
      </c>
      <c r="BJ468" s="18" t="s">
        <v>88</v>
      </c>
      <c r="BK468" s="206">
        <f>ROUND(I468*H468,2)</f>
        <v>0</v>
      </c>
      <c r="BL468" s="18" t="s">
        <v>238</v>
      </c>
      <c r="BM468" s="205" t="s">
        <v>1492</v>
      </c>
    </row>
    <row r="469" spans="1:65" s="13" customFormat="1" ht="11.25">
      <c r="B469" s="207"/>
      <c r="C469" s="208"/>
      <c r="D469" s="209" t="s">
        <v>182</v>
      </c>
      <c r="E469" s="210" t="s">
        <v>1</v>
      </c>
      <c r="F469" s="211" t="s">
        <v>1493</v>
      </c>
      <c r="G469" s="208"/>
      <c r="H469" s="212">
        <v>52.5</v>
      </c>
      <c r="I469" s="213"/>
      <c r="J469" s="208"/>
      <c r="K469" s="208"/>
      <c r="L469" s="214"/>
      <c r="M469" s="215"/>
      <c r="N469" s="216"/>
      <c r="O469" s="216"/>
      <c r="P469" s="216"/>
      <c r="Q469" s="216"/>
      <c r="R469" s="216"/>
      <c r="S469" s="216"/>
      <c r="T469" s="217"/>
      <c r="AT469" s="218" t="s">
        <v>182</v>
      </c>
      <c r="AU469" s="218" t="s">
        <v>88</v>
      </c>
      <c r="AV469" s="13" t="s">
        <v>88</v>
      </c>
      <c r="AW469" s="13" t="s">
        <v>34</v>
      </c>
      <c r="AX469" s="13" t="s">
        <v>86</v>
      </c>
      <c r="AY469" s="218" t="s">
        <v>159</v>
      </c>
    </row>
    <row r="470" spans="1:65" s="2" customFormat="1" ht="24.2" customHeight="1">
      <c r="A470" s="35"/>
      <c r="B470" s="36"/>
      <c r="C470" s="193" t="s">
        <v>994</v>
      </c>
      <c r="D470" s="193" t="s">
        <v>162</v>
      </c>
      <c r="E470" s="194" t="s">
        <v>1494</v>
      </c>
      <c r="F470" s="195" t="s">
        <v>1495</v>
      </c>
      <c r="G470" s="196" t="s">
        <v>269</v>
      </c>
      <c r="H470" s="197">
        <v>520.9</v>
      </c>
      <c r="I470" s="198"/>
      <c r="J470" s="199">
        <f>ROUND(I470*H470,2)</f>
        <v>0</v>
      </c>
      <c r="K470" s="200"/>
      <c r="L470" s="40"/>
      <c r="M470" s="201" t="s">
        <v>1</v>
      </c>
      <c r="N470" s="202" t="s">
        <v>44</v>
      </c>
      <c r="O470" s="72"/>
      <c r="P470" s="203">
        <f>O470*H470</f>
        <v>0</v>
      </c>
      <c r="Q470" s="203">
        <v>2.0000000000000001E-4</v>
      </c>
      <c r="R470" s="203">
        <f>Q470*H470</f>
        <v>0.10417999999999999</v>
      </c>
      <c r="S470" s="203">
        <v>0</v>
      </c>
      <c r="T470" s="204">
        <f>S470*H470</f>
        <v>0</v>
      </c>
      <c r="U470" s="35"/>
      <c r="V470" s="35"/>
      <c r="W470" s="35"/>
      <c r="X470" s="35"/>
      <c r="Y470" s="35"/>
      <c r="Z470" s="35"/>
      <c r="AA470" s="35"/>
      <c r="AB470" s="35"/>
      <c r="AC470" s="35"/>
      <c r="AD470" s="35"/>
      <c r="AE470" s="35"/>
      <c r="AR470" s="205" t="s">
        <v>238</v>
      </c>
      <c r="AT470" s="205" t="s">
        <v>162</v>
      </c>
      <c r="AU470" s="205" t="s">
        <v>88</v>
      </c>
      <c r="AY470" s="18" t="s">
        <v>159</v>
      </c>
      <c r="BE470" s="206">
        <f>IF(N470="základní",J470,0)</f>
        <v>0</v>
      </c>
      <c r="BF470" s="206">
        <f>IF(N470="snížená",J470,0)</f>
        <v>0</v>
      </c>
      <c r="BG470" s="206">
        <f>IF(N470="zákl. přenesená",J470,0)</f>
        <v>0</v>
      </c>
      <c r="BH470" s="206">
        <f>IF(N470="sníž. přenesená",J470,0)</f>
        <v>0</v>
      </c>
      <c r="BI470" s="206">
        <f>IF(N470="nulová",J470,0)</f>
        <v>0</v>
      </c>
      <c r="BJ470" s="18" t="s">
        <v>88</v>
      </c>
      <c r="BK470" s="206">
        <f>ROUND(I470*H470,2)</f>
        <v>0</v>
      </c>
      <c r="BL470" s="18" t="s">
        <v>238</v>
      </c>
      <c r="BM470" s="205" t="s">
        <v>1496</v>
      </c>
    </row>
    <row r="471" spans="1:65" s="2" customFormat="1" ht="37.9" customHeight="1">
      <c r="A471" s="35"/>
      <c r="B471" s="36"/>
      <c r="C471" s="193" t="s">
        <v>999</v>
      </c>
      <c r="D471" s="193" t="s">
        <v>162</v>
      </c>
      <c r="E471" s="194" t="s">
        <v>1497</v>
      </c>
      <c r="F471" s="195" t="s">
        <v>1498</v>
      </c>
      <c r="G471" s="196" t="s">
        <v>269</v>
      </c>
      <c r="H471" s="197">
        <v>45.5</v>
      </c>
      <c r="I471" s="198"/>
      <c r="J471" s="199">
        <f>ROUND(I471*H471,2)</f>
        <v>0</v>
      </c>
      <c r="K471" s="200"/>
      <c r="L471" s="40"/>
      <c r="M471" s="201" t="s">
        <v>1</v>
      </c>
      <c r="N471" s="202" t="s">
        <v>44</v>
      </c>
      <c r="O471" s="72"/>
      <c r="P471" s="203">
        <f>O471*H471</f>
        <v>0</v>
      </c>
      <c r="Q471" s="203">
        <v>2.0000000000000002E-5</v>
      </c>
      <c r="R471" s="203">
        <f>Q471*H471</f>
        <v>9.1000000000000011E-4</v>
      </c>
      <c r="S471" s="203">
        <v>0</v>
      </c>
      <c r="T471" s="204">
        <f>S471*H471</f>
        <v>0</v>
      </c>
      <c r="U471" s="35"/>
      <c r="V471" s="35"/>
      <c r="W471" s="35"/>
      <c r="X471" s="35"/>
      <c r="Y471" s="35"/>
      <c r="Z471" s="35"/>
      <c r="AA471" s="35"/>
      <c r="AB471" s="35"/>
      <c r="AC471" s="35"/>
      <c r="AD471" s="35"/>
      <c r="AE471" s="35"/>
      <c r="AR471" s="205" t="s">
        <v>238</v>
      </c>
      <c r="AT471" s="205" t="s">
        <v>162</v>
      </c>
      <c r="AU471" s="205" t="s">
        <v>88</v>
      </c>
      <c r="AY471" s="18" t="s">
        <v>159</v>
      </c>
      <c r="BE471" s="206">
        <f>IF(N471="základní",J471,0)</f>
        <v>0</v>
      </c>
      <c r="BF471" s="206">
        <f>IF(N471="snížená",J471,0)</f>
        <v>0</v>
      </c>
      <c r="BG471" s="206">
        <f>IF(N471="zákl. přenesená",J471,0)</f>
        <v>0</v>
      </c>
      <c r="BH471" s="206">
        <f>IF(N471="sníž. přenesená",J471,0)</f>
        <v>0</v>
      </c>
      <c r="BI471" s="206">
        <f>IF(N471="nulová",J471,0)</f>
        <v>0</v>
      </c>
      <c r="BJ471" s="18" t="s">
        <v>88</v>
      </c>
      <c r="BK471" s="206">
        <f>ROUND(I471*H471,2)</f>
        <v>0</v>
      </c>
      <c r="BL471" s="18" t="s">
        <v>238</v>
      </c>
      <c r="BM471" s="205" t="s">
        <v>1499</v>
      </c>
    </row>
    <row r="472" spans="1:65" s="2" customFormat="1" ht="24.2" customHeight="1">
      <c r="A472" s="35"/>
      <c r="B472" s="36"/>
      <c r="C472" s="193" t="s">
        <v>1003</v>
      </c>
      <c r="D472" s="193" t="s">
        <v>162</v>
      </c>
      <c r="E472" s="194" t="s">
        <v>1500</v>
      </c>
      <c r="F472" s="195" t="s">
        <v>1501</v>
      </c>
      <c r="G472" s="196" t="s">
        <v>269</v>
      </c>
      <c r="H472" s="197">
        <v>73.81</v>
      </c>
      <c r="I472" s="198"/>
      <c r="J472" s="199">
        <f>ROUND(I472*H472,2)</f>
        <v>0</v>
      </c>
      <c r="K472" s="200"/>
      <c r="L472" s="40"/>
      <c r="M472" s="201" t="s">
        <v>1</v>
      </c>
      <c r="N472" s="202" t="s">
        <v>44</v>
      </c>
      <c r="O472" s="72"/>
      <c r="P472" s="203">
        <f>O472*H472</f>
        <v>0</v>
      </c>
      <c r="Q472" s="203">
        <v>1.0000000000000001E-5</v>
      </c>
      <c r="R472" s="203">
        <f>Q472*H472</f>
        <v>7.3810000000000011E-4</v>
      </c>
      <c r="S472" s="203">
        <v>0</v>
      </c>
      <c r="T472" s="204">
        <f>S472*H472</f>
        <v>0</v>
      </c>
      <c r="U472" s="35"/>
      <c r="V472" s="35"/>
      <c r="W472" s="35"/>
      <c r="X472" s="35"/>
      <c r="Y472" s="35"/>
      <c r="Z472" s="35"/>
      <c r="AA472" s="35"/>
      <c r="AB472" s="35"/>
      <c r="AC472" s="35"/>
      <c r="AD472" s="35"/>
      <c r="AE472" s="35"/>
      <c r="AR472" s="205" t="s">
        <v>238</v>
      </c>
      <c r="AT472" s="205" t="s">
        <v>162</v>
      </c>
      <c r="AU472" s="205" t="s">
        <v>88</v>
      </c>
      <c r="AY472" s="18" t="s">
        <v>159</v>
      </c>
      <c r="BE472" s="206">
        <f>IF(N472="základní",J472,0)</f>
        <v>0</v>
      </c>
      <c r="BF472" s="206">
        <f>IF(N472="snížená",J472,0)</f>
        <v>0</v>
      </c>
      <c r="BG472" s="206">
        <f>IF(N472="zákl. přenesená",J472,0)</f>
        <v>0</v>
      </c>
      <c r="BH472" s="206">
        <f>IF(N472="sníž. přenesená",J472,0)</f>
        <v>0</v>
      </c>
      <c r="BI472" s="206">
        <f>IF(N472="nulová",J472,0)</f>
        <v>0</v>
      </c>
      <c r="BJ472" s="18" t="s">
        <v>88</v>
      </c>
      <c r="BK472" s="206">
        <f>ROUND(I472*H472,2)</f>
        <v>0</v>
      </c>
      <c r="BL472" s="18" t="s">
        <v>238</v>
      </c>
      <c r="BM472" s="205" t="s">
        <v>1502</v>
      </c>
    </row>
    <row r="473" spans="1:65" s="2" customFormat="1" ht="37.9" customHeight="1">
      <c r="A473" s="35"/>
      <c r="B473" s="36"/>
      <c r="C473" s="193" t="s">
        <v>1009</v>
      </c>
      <c r="D473" s="193" t="s">
        <v>162</v>
      </c>
      <c r="E473" s="194" t="s">
        <v>1503</v>
      </c>
      <c r="F473" s="195" t="s">
        <v>1504</v>
      </c>
      <c r="G473" s="196" t="s">
        <v>269</v>
      </c>
      <c r="H473" s="197">
        <v>303.72000000000003</v>
      </c>
      <c r="I473" s="198"/>
      <c r="J473" s="199">
        <f>ROUND(I473*H473,2)</f>
        <v>0</v>
      </c>
      <c r="K473" s="200"/>
      <c r="L473" s="40"/>
      <c r="M473" s="201" t="s">
        <v>1</v>
      </c>
      <c r="N473" s="202" t="s">
        <v>44</v>
      </c>
      <c r="O473" s="72"/>
      <c r="P473" s="203">
        <f>O473*H473</f>
        <v>0</v>
      </c>
      <c r="Q473" s="203">
        <v>2.5999999999999998E-4</v>
      </c>
      <c r="R473" s="203">
        <f>Q473*H473</f>
        <v>7.8967200000000001E-2</v>
      </c>
      <c r="S473" s="203">
        <v>0</v>
      </c>
      <c r="T473" s="204">
        <f>S473*H473</f>
        <v>0</v>
      </c>
      <c r="U473" s="35"/>
      <c r="V473" s="35"/>
      <c r="W473" s="35"/>
      <c r="X473" s="35"/>
      <c r="Y473" s="35"/>
      <c r="Z473" s="35"/>
      <c r="AA473" s="35"/>
      <c r="AB473" s="35"/>
      <c r="AC473" s="35"/>
      <c r="AD473" s="35"/>
      <c r="AE473" s="35"/>
      <c r="AR473" s="205" t="s">
        <v>238</v>
      </c>
      <c r="AT473" s="205" t="s">
        <v>162</v>
      </c>
      <c r="AU473" s="205" t="s">
        <v>88</v>
      </c>
      <c r="AY473" s="18" t="s">
        <v>159</v>
      </c>
      <c r="BE473" s="206">
        <f>IF(N473="základní",J473,0)</f>
        <v>0</v>
      </c>
      <c r="BF473" s="206">
        <f>IF(N473="snížená",J473,0)</f>
        <v>0</v>
      </c>
      <c r="BG473" s="206">
        <f>IF(N473="zákl. přenesená",J473,0)</f>
        <v>0</v>
      </c>
      <c r="BH473" s="206">
        <f>IF(N473="sníž. přenesená",J473,0)</f>
        <v>0</v>
      </c>
      <c r="BI473" s="206">
        <f>IF(N473="nulová",J473,0)</f>
        <v>0</v>
      </c>
      <c r="BJ473" s="18" t="s">
        <v>88</v>
      </c>
      <c r="BK473" s="206">
        <f>ROUND(I473*H473,2)</f>
        <v>0</v>
      </c>
      <c r="BL473" s="18" t="s">
        <v>238</v>
      </c>
      <c r="BM473" s="205" t="s">
        <v>1505</v>
      </c>
    </row>
    <row r="474" spans="1:65" s="15" customFormat="1" ht="11.25">
      <c r="B474" s="246"/>
      <c r="C474" s="247"/>
      <c r="D474" s="209" t="s">
        <v>182</v>
      </c>
      <c r="E474" s="248" t="s">
        <v>1</v>
      </c>
      <c r="F474" s="249" t="s">
        <v>1094</v>
      </c>
      <c r="G474" s="247"/>
      <c r="H474" s="248" t="s">
        <v>1</v>
      </c>
      <c r="I474" s="250"/>
      <c r="J474" s="247"/>
      <c r="K474" s="247"/>
      <c r="L474" s="251"/>
      <c r="M474" s="252"/>
      <c r="N474" s="253"/>
      <c r="O474" s="253"/>
      <c r="P474" s="253"/>
      <c r="Q474" s="253"/>
      <c r="R474" s="253"/>
      <c r="S474" s="253"/>
      <c r="T474" s="254"/>
      <c r="AT474" s="255" t="s">
        <v>182</v>
      </c>
      <c r="AU474" s="255" t="s">
        <v>88</v>
      </c>
      <c r="AV474" s="15" t="s">
        <v>86</v>
      </c>
      <c r="AW474" s="15" t="s">
        <v>34</v>
      </c>
      <c r="AX474" s="15" t="s">
        <v>78</v>
      </c>
      <c r="AY474" s="255" t="s">
        <v>159</v>
      </c>
    </row>
    <row r="475" spans="1:65" s="13" customFormat="1" ht="11.25">
      <c r="B475" s="207"/>
      <c r="C475" s="208"/>
      <c r="D475" s="209" t="s">
        <v>182</v>
      </c>
      <c r="E475" s="210" t="s">
        <v>1</v>
      </c>
      <c r="F475" s="211" t="s">
        <v>1095</v>
      </c>
      <c r="G475" s="208"/>
      <c r="H475" s="212">
        <v>49.2</v>
      </c>
      <c r="I475" s="213"/>
      <c r="J475" s="208"/>
      <c r="K475" s="208"/>
      <c r="L475" s="214"/>
      <c r="M475" s="215"/>
      <c r="N475" s="216"/>
      <c r="O475" s="216"/>
      <c r="P475" s="216"/>
      <c r="Q475" s="216"/>
      <c r="R475" s="216"/>
      <c r="S475" s="216"/>
      <c r="T475" s="217"/>
      <c r="AT475" s="218" t="s">
        <v>182</v>
      </c>
      <c r="AU475" s="218" t="s">
        <v>88</v>
      </c>
      <c r="AV475" s="13" t="s">
        <v>88</v>
      </c>
      <c r="AW475" s="13" t="s">
        <v>34</v>
      </c>
      <c r="AX475" s="13" t="s">
        <v>78</v>
      </c>
      <c r="AY475" s="218" t="s">
        <v>159</v>
      </c>
    </row>
    <row r="476" spans="1:65" s="13" customFormat="1" ht="11.25">
      <c r="B476" s="207"/>
      <c r="C476" s="208"/>
      <c r="D476" s="209" t="s">
        <v>182</v>
      </c>
      <c r="E476" s="210" t="s">
        <v>1</v>
      </c>
      <c r="F476" s="211" t="s">
        <v>1480</v>
      </c>
      <c r="G476" s="208"/>
      <c r="H476" s="212">
        <v>17.5</v>
      </c>
      <c r="I476" s="213"/>
      <c r="J476" s="208"/>
      <c r="K476" s="208"/>
      <c r="L476" s="214"/>
      <c r="M476" s="215"/>
      <c r="N476" s="216"/>
      <c r="O476" s="216"/>
      <c r="P476" s="216"/>
      <c r="Q476" s="216"/>
      <c r="R476" s="216"/>
      <c r="S476" s="216"/>
      <c r="T476" s="217"/>
      <c r="AT476" s="218" t="s">
        <v>182</v>
      </c>
      <c r="AU476" s="218" t="s">
        <v>88</v>
      </c>
      <c r="AV476" s="13" t="s">
        <v>88</v>
      </c>
      <c r="AW476" s="13" t="s">
        <v>34</v>
      </c>
      <c r="AX476" s="13" t="s">
        <v>78</v>
      </c>
      <c r="AY476" s="218" t="s">
        <v>159</v>
      </c>
    </row>
    <row r="477" spans="1:65" s="15" customFormat="1" ht="11.25">
      <c r="B477" s="246"/>
      <c r="C477" s="247"/>
      <c r="D477" s="209" t="s">
        <v>182</v>
      </c>
      <c r="E477" s="248" t="s">
        <v>1</v>
      </c>
      <c r="F477" s="249" t="s">
        <v>1096</v>
      </c>
      <c r="G477" s="247"/>
      <c r="H477" s="248" t="s">
        <v>1</v>
      </c>
      <c r="I477" s="250"/>
      <c r="J477" s="247"/>
      <c r="K477" s="247"/>
      <c r="L477" s="251"/>
      <c r="M477" s="252"/>
      <c r="N477" s="253"/>
      <c r="O477" s="253"/>
      <c r="P477" s="253"/>
      <c r="Q477" s="253"/>
      <c r="R477" s="253"/>
      <c r="S477" s="253"/>
      <c r="T477" s="254"/>
      <c r="AT477" s="255" t="s">
        <v>182</v>
      </c>
      <c r="AU477" s="255" t="s">
        <v>88</v>
      </c>
      <c r="AV477" s="15" t="s">
        <v>86</v>
      </c>
      <c r="AW477" s="15" t="s">
        <v>34</v>
      </c>
      <c r="AX477" s="15" t="s">
        <v>78</v>
      </c>
      <c r="AY477" s="255" t="s">
        <v>159</v>
      </c>
    </row>
    <row r="478" spans="1:65" s="13" customFormat="1" ht="11.25">
      <c r="B478" s="207"/>
      <c r="C478" s="208"/>
      <c r="D478" s="209" t="s">
        <v>182</v>
      </c>
      <c r="E478" s="210" t="s">
        <v>1</v>
      </c>
      <c r="F478" s="211" t="s">
        <v>1097</v>
      </c>
      <c r="G478" s="208"/>
      <c r="H478" s="212">
        <v>63</v>
      </c>
      <c r="I478" s="213"/>
      <c r="J478" s="208"/>
      <c r="K478" s="208"/>
      <c r="L478" s="214"/>
      <c r="M478" s="215"/>
      <c r="N478" s="216"/>
      <c r="O478" s="216"/>
      <c r="P478" s="216"/>
      <c r="Q478" s="216"/>
      <c r="R478" s="216"/>
      <c r="S478" s="216"/>
      <c r="T478" s="217"/>
      <c r="AT478" s="218" t="s">
        <v>182</v>
      </c>
      <c r="AU478" s="218" t="s">
        <v>88</v>
      </c>
      <c r="AV478" s="13" t="s">
        <v>88</v>
      </c>
      <c r="AW478" s="13" t="s">
        <v>34</v>
      </c>
      <c r="AX478" s="13" t="s">
        <v>78</v>
      </c>
      <c r="AY478" s="218" t="s">
        <v>159</v>
      </c>
    </row>
    <row r="479" spans="1:65" s="13" customFormat="1" ht="11.25">
      <c r="B479" s="207"/>
      <c r="C479" s="208"/>
      <c r="D479" s="209" t="s">
        <v>182</v>
      </c>
      <c r="E479" s="210" t="s">
        <v>1</v>
      </c>
      <c r="F479" s="211" t="s">
        <v>1252</v>
      </c>
      <c r="G479" s="208"/>
      <c r="H479" s="212">
        <v>27</v>
      </c>
      <c r="I479" s="213"/>
      <c r="J479" s="208"/>
      <c r="K479" s="208"/>
      <c r="L479" s="214"/>
      <c r="M479" s="215"/>
      <c r="N479" s="216"/>
      <c r="O479" s="216"/>
      <c r="P479" s="216"/>
      <c r="Q479" s="216"/>
      <c r="R479" s="216"/>
      <c r="S479" s="216"/>
      <c r="T479" s="217"/>
      <c r="AT479" s="218" t="s">
        <v>182</v>
      </c>
      <c r="AU479" s="218" t="s">
        <v>88</v>
      </c>
      <c r="AV479" s="13" t="s">
        <v>88</v>
      </c>
      <c r="AW479" s="13" t="s">
        <v>34</v>
      </c>
      <c r="AX479" s="13" t="s">
        <v>78</v>
      </c>
      <c r="AY479" s="218" t="s">
        <v>159</v>
      </c>
    </row>
    <row r="480" spans="1:65" s="15" customFormat="1" ht="11.25">
      <c r="B480" s="246"/>
      <c r="C480" s="247"/>
      <c r="D480" s="209" t="s">
        <v>182</v>
      </c>
      <c r="E480" s="248" t="s">
        <v>1</v>
      </c>
      <c r="F480" s="249" t="s">
        <v>1098</v>
      </c>
      <c r="G480" s="247"/>
      <c r="H480" s="248" t="s">
        <v>1</v>
      </c>
      <c r="I480" s="250"/>
      <c r="J480" s="247"/>
      <c r="K480" s="247"/>
      <c r="L480" s="251"/>
      <c r="M480" s="252"/>
      <c r="N480" s="253"/>
      <c r="O480" s="253"/>
      <c r="P480" s="253"/>
      <c r="Q480" s="253"/>
      <c r="R480" s="253"/>
      <c r="S480" s="253"/>
      <c r="T480" s="254"/>
      <c r="AT480" s="255" t="s">
        <v>182</v>
      </c>
      <c r="AU480" s="255" t="s">
        <v>88</v>
      </c>
      <c r="AV480" s="15" t="s">
        <v>86</v>
      </c>
      <c r="AW480" s="15" t="s">
        <v>34</v>
      </c>
      <c r="AX480" s="15" t="s">
        <v>78</v>
      </c>
      <c r="AY480" s="255" t="s">
        <v>159</v>
      </c>
    </row>
    <row r="481" spans="2:51" s="13" customFormat="1" ht="11.25">
      <c r="B481" s="207"/>
      <c r="C481" s="208"/>
      <c r="D481" s="209" t="s">
        <v>182</v>
      </c>
      <c r="E481" s="210" t="s">
        <v>1</v>
      </c>
      <c r="F481" s="211" t="s">
        <v>1099</v>
      </c>
      <c r="G481" s="208"/>
      <c r="H481" s="212">
        <v>46.2</v>
      </c>
      <c r="I481" s="213"/>
      <c r="J481" s="208"/>
      <c r="K481" s="208"/>
      <c r="L481" s="214"/>
      <c r="M481" s="215"/>
      <c r="N481" s="216"/>
      <c r="O481" s="216"/>
      <c r="P481" s="216"/>
      <c r="Q481" s="216"/>
      <c r="R481" s="216"/>
      <c r="S481" s="216"/>
      <c r="T481" s="217"/>
      <c r="AT481" s="218" t="s">
        <v>182</v>
      </c>
      <c r="AU481" s="218" t="s">
        <v>88</v>
      </c>
      <c r="AV481" s="13" t="s">
        <v>88</v>
      </c>
      <c r="AW481" s="13" t="s">
        <v>34</v>
      </c>
      <c r="AX481" s="13" t="s">
        <v>78</v>
      </c>
      <c r="AY481" s="218" t="s">
        <v>159</v>
      </c>
    </row>
    <row r="482" spans="2:51" s="13" customFormat="1" ht="11.25">
      <c r="B482" s="207"/>
      <c r="C482" s="208"/>
      <c r="D482" s="209" t="s">
        <v>182</v>
      </c>
      <c r="E482" s="210" t="s">
        <v>1</v>
      </c>
      <c r="F482" s="211" t="s">
        <v>1253</v>
      </c>
      <c r="G482" s="208"/>
      <c r="H482" s="212">
        <v>13.5</v>
      </c>
      <c r="I482" s="213"/>
      <c r="J482" s="208"/>
      <c r="K482" s="208"/>
      <c r="L482" s="214"/>
      <c r="M482" s="215"/>
      <c r="N482" s="216"/>
      <c r="O482" s="216"/>
      <c r="P482" s="216"/>
      <c r="Q482" s="216"/>
      <c r="R482" s="216"/>
      <c r="S482" s="216"/>
      <c r="T482" s="217"/>
      <c r="AT482" s="218" t="s">
        <v>182</v>
      </c>
      <c r="AU482" s="218" t="s">
        <v>88</v>
      </c>
      <c r="AV482" s="13" t="s">
        <v>88</v>
      </c>
      <c r="AW482" s="13" t="s">
        <v>34</v>
      </c>
      <c r="AX482" s="13" t="s">
        <v>78</v>
      </c>
      <c r="AY482" s="218" t="s">
        <v>159</v>
      </c>
    </row>
    <row r="483" spans="2:51" s="15" customFormat="1" ht="11.25">
      <c r="B483" s="246"/>
      <c r="C483" s="247"/>
      <c r="D483" s="209" t="s">
        <v>182</v>
      </c>
      <c r="E483" s="248" t="s">
        <v>1</v>
      </c>
      <c r="F483" s="249" t="s">
        <v>1256</v>
      </c>
      <c r="G483" s="247"/>
      <c r="H483" s="248" t="s">
        <v>1</v>
      </c>
      <c r="I483" s="250"/>
      <c r="J483" s="247"/>
      <c r="K483" s="247"/>
      <c r="L483" s="251"/>
      <c r="M483" s="252"/>
      <c r="N483" s="253"/>
      <c r="O483" s="253"/>
      <c r="P483" s="253"/>
      <c r="Q483" s="253"/>
      <c r="R483" s="253"/>
      <c r="S483" s="253"/>
      <c r="T483" s="254"/>
      <c r="AT483" s="255" t="s">
        <v>182</v>
      </c>
      <c r="AU483" s="255" t="s">
        <v>88</v>
      </c>
      <c r="AV483" s="15" t="s">
        <v>86</v>
      </c>
      <c r="AW483" s="15" t="s">
        <v>34</v>
      </c>
      <c r="AX483" s="15" t="s">
        <v>78</v>
      </c>
      <c r="AY483" s="255" t="s">
        <v>159</v>
      </c>
    </row>
    <row r="484" spans="2:51" s="13" customFormat="1" ht="11.25">
      <c r="B484" s="207"/>
      <c r="C484" s="208"/>
      <c r="D484" s="209" t="s">
        <v>182</v>
      </c>
      <c r="E484" s="210" t="s">
        <v>1</v>
      </c>
      <c r="F484" s="211" t="s">
        <v>1506</v>
      </c>
      <c r="G484" s="208"/>
      <c r="H484" s="212">
        <v>11.52</v>
      </c>
      <c r="I484" s="213"/>
      <c r="J484" s="208"/>
      <c r="K484" s="208"/>
      <c r="L484" s="214"/>
      <c r="M484" s="215"/>
      <c r="N484" s="216"/>
      <c r="O484" s="216"/>
      <c r="P484" s="216"/>
      <c r="Q484" s="216"/>
      <c r="R484" s="216"/>
      <c r="S484" s="216"/>
      <c r="T484" s="217"/>
      <c r="AT484" s="218" t="s">
        <v>182</v>
      </c>
      <c r="AU484" s="218" t="s">
        <v>88</v>
      </c>
      <c r="AV484" s="13" t="s">
        <v>88</v>
      </c>
      <c r="AW484" s="13" t="s">
        <v>34</v>
      </c>
      <c r="AX484" s="13" t="s">
        <v>78</v>
      </c>
      <c r="AY484" s="218" t="s">
        <v>159</v>
      </c>
    </row>
    <row r="485" spans="2:51" s="13" customFormat="1" ht="11.25">
      <c r="B485" s="207"/>
      <c r="C485" s="208"/>
      <c r="D485" s="209" t="s">
        <v>182</v>
      </c>
      <c r="E485" s="210" t="s">
        <v>1</v>
      </c>
      <c r="F485" s="211" t="s">
        <v>1507</v>
      </c>
      <c r="G485" s="208"/>
      <c r="H485" s="212">
        <v>1.43</v>
      </c>
      <c r="I485" s="213"/>
      <c r="J485" s="208"/>
      <c r="K485" s="208"/>
      <c r="L485" s="214"/>
      <c r="M485" s="215"/>
      <c r="N485" s="216"/>
      <c r="O485" s="216"/>
      <c r="P485" s="216"/>
      <c r="Q485" s="216"/>
      <c r="R485" s="216"/>
      <c r="S485" s="216"/>
      <c r="T485" s="217"/>
      <c r="AT485" s="218" t="s">
        <v>182</v>
      </c>
      <c r="AU485" s="218" t="s">
        <v>88</v>
      </c>
      <c r="AV485" s="13" t="s">
        <v>88</v>
      </c>
      <c r="AW485" s="13" t="s">
        <v>34</v>
      </c>
      <c r="AX485" s="13" t="s">
        <v>78</v>
      </c>
      <c r="AY485" s="218" t="s">
        <v>159</v>
      </c>
    </row>
    <row r="486" spans="2:51" s="15" customFormat="1" ht="11.25">
      <c r="B486" s="246"/>
      <c r="C486" s="247"/>
      <c r="D486" s="209" t="s">
        <v>182</v>
      </c>
      <c r="E486" s="248" t="s">
        <v>1</v>
      </c>
      <c r="F486" s="249" t="s">
        <v>1481</v>
      </c>
      <c r="G486" s="247"/>
      <c r="H486" s="248" t="s">
        <v>1</v>
      </c>
      <c r="I486" s="250"/>
      <c r="J486" s="247"/>
      <c r="K486" s="247"/>
      <c r="L486" s="251"/>
      <c r="M486" s="252"/>
      <c r="N486" s="253"/>
      <c r="O486" s="253"/>
      <c r="P486" s="253"/>
      <c r="Q486" s="253"/>
      <c r="R486" s="253"/>
      <c r="S486" s="253"/>
      <c r="T486" s="254"/>
      <c r="AT486" s="255" t="s">
        <v>182</v>
      </c>
      <c r="AU486" s="255" t="s">
        <v>88</v>
      </c>
      <c r="AV486" s="15" t="s">
        <v>86</v>
      </c>
      <c r="AW486" s="15" t="s">
        <v>34</v>
      </c>
      <c r="AX486" s="15" t="s">
        <v>78</v>
      </c>
      <c r="AY486" s="255" t="s">
        <v>159</v>
      </c>
    </row>
    <row r="487" spans="2:51" s="13" customFormat="1" ht="11.25">
      <c r="B487" s="207"/>
      <c r="C487" s="208"/>
      <c r="D487" s="209" t="s">
        <v>182</v>
      </c>
      <c r="E487" s="210" t="s">
        <v>1</v>
      </c>
      <c r="F487" s="211" t="s">
        <v>1508</v>
      </c>
      <c r="G487" s="208"/>
      <c r="H487" s="212">
        <v>2.8</v>
      </c>
      <c r="I487" s="213"/>
      <c r="J487" s="208"/>
      <c r="K487" s="208"/>
      <c r="L487" s="214"/>
      <c r="M487" s="215"/>
      <c r="N487" s="216"/>
      <c r="O487" s="216"/>
      <c r="P487" s="216"/>
      <c r="Q487" s="216"/>
      <c r="R487" s="216"/>
      <c r="S487" s="216"/>
      <c r="T487" s="217"/>
      <c r="AT487" s="218" t="s">
        <v>182</v>
      </c>
      <c r="AU487" s="218" t="s">
        <v>88</v>
      </c>
      <c r="AV487" s="13" t="s">
        <v>88</v>
      </c>
      <c r="AW487" s="13" t="s">
        <v>34</v>
      </c>
      <c r="AX487" s="13" t="s">
        <v>78</v>
      </c>
      <c r="AY487" s="218" t="s">
        <v>159</v>
      </c>
    </row>
    <row r="488" spans="2:51" s="13" customFormat="1" ht="11.25">
      <c r="B488" s="207"/>
      <c r="C488" s="208"/>
      <c r="D488" s="209" t="s">
        <v>182</v>
      </c>
      <c r="E488" s="210" t="s">
        <v>1</v>
      </c>
      <c r="F488" s="211" t="s">
        <v>1482</v>
      </c>
      <c r="G488" s="208"/>
      <c r="H488" s="212">
        <v>3</v>
      </c>
      <c r="I488" s="213"/>
      <c r="J488" s="208"/>
      <c r="K488" s="208"/>
      <c r="L488" s="214"/>
      <c r="M488" s="215"/>
      <c r="N488" s="216"/>
      <c r="O488" s="216"/>
      <c r="P488" s="216"/>
      <c r="Q488" s="216"/>
      <c r="R488" s="216"/>
      <c r="S488" s="216"/>
      <c r="T488" s="217"/>
      <c r="AT488" s="218" t="s">
        <v>182</v>
      </c>
      <c r="AU488" s="218" t="s">
        <v>88</v>
      </c>
      <c r="AV488" s="13" t="s">
        <v>88</v>
      </c>
      <c r="AW488" s="13" t="s">
        <v>34</v>
      </c>
      <c r="AX488" s="13" t="s">
        <v>78</v>
      </c>
      <c r="AY488" s="218" t="s">
        <v>159</v>
      </c>
    </row>
    <row r="489" spans="2:51" s="15" customFormat="1" ht="11.25">
      <c r="B489" s="246"/>
      <c r="C489" s="247"/>
      <c r="D489" s="209" t="s">
        <v>182</v>
      </c>
      <c r="E489" s="248" t="s">
        <v>1</v>
      </c>
      <c r="F489" s="249" t="s">
        <v>1102</v>
      </c>
      <c r="G489" s="247"/>
      <c r="H489" s="248" t="s">
        <v>1</v>
      </c>
      <c r="I489" s="250"/>
      <c r="J489" s="247"/>
      <c r="K489" s="247"/>
      <c r="L489" s="251"/>
      <c r="M489" s="252"/>
      <c r="N489" s="253"/>
      <c r="O489" s="253"/>
      <c r="P489" s="253"/>
      <c r="Q489" s="253"/>
      <c r="R489" s="253"/>
      <c r="S489" s="253"/>
      <c r="T489" s="254"/>
      <c r="AT489" s="255" t="s">
        <v>182</v>
      </c>
      <c r="AU489" s="255" t="s">
        <v>88</v>
      </c>
      <c r="AV489" s="15" t="s">
        <v>86</v>
      </c>
      <c r="AW489" s="15" t="s">
        <v>34</v>
      </c>
      <c r="AX489" s="15" t="s">
        <v>78</v>
      </c>
      <c r="AY489" s="255" t="s">
        <v>159</v>
      </c>
    </row>
    <row r="490" spans="2:51" s="13" customFormat="1" ht="11.25">
      <c r="B490" s="207"/>
      <c r="C490" s="208"/>
      <c r="D490" s="209" t="s">
        <v>182</v>
      </c>
      <c r="E490" s="210" t="s">
        <v>1</v>
      </c>
      <c r="F490" s="211" t="s">
        <v>1509</v>
      </c>
      <c r="G490" s="208"/>
      <c r="H490" s="212">
        <v>2.48</v>
      </c>
      <c r="I490" s="213"/>
      <c r="J490" s="208"/>
      <c r="K490" s="208"/>
      <c r="L490" s="214"/>
      <c r="M490" s="215"/>
      <c r="N490" s="216"/>
      <c r="O490" s="216"/>
      <c r="P490" s="216"/>
      <c r="Q490" s="216"/>
      <c r="R490" s="216"/>
      <c r="S490" s="216"/>
      <c r="T490" s="217"/>
      <c r="AT490" s="218" t="s">
        <v>182</v>
      </c>
      <c r="AU490" s="218" t="s">
        <v>88</v>
      </c>
      <c r="AV490" s="13" t="s">
        <v>88</v>
      </c>
      <c r="AW490" s="13" t="s">
        <v>34</v>
      </c>
      <c r="AX490" s="13" t="s">
        <v>78</v>
      </c>
      <c r="AY490" s="218" t="s">
        <v>159</v>
      </c>
    </row>
    <row r="491" spans="2:51" s="13" customFormat="1" ht="11.25">
      <c r="B491" s="207"/>
      <c r="C491" s="208"/>
      <c r="D491" s="209" t="s">
        <v>182</v>
      </c>
      <c r="E491" s="210" t="s">
        <v>1</v>
      </c>
      <c r="F491" s="211" t="s">
        <v>1358</v>
      </c>
      <c r="G491" s="208"/>
      <c r="H491" s="212">
        <v>2.2000000000000002</v>
      </c>
      <c r="I491" s="213"/>
      <c r="J491" s="208"/>
      <c r="K491" s="208"/>
      <c r="L491" s="214"/>
      <c r="M491" s="215"/>
      <c r="N491" s="216"/>
      <c r="O491" s="216"/>
      <c r="P491" s="216"/>
      <c r="Q491" s="216"/>
      <c r="R491" s="216"/>
      <c r="S491" s="216"/>
      <c r="T491" s="217"/>
      <c r="AT491" s="218" t="s">
        <v>182</v>
      </c>
      <c r="AU491" s="218" t="s">
        <v>88</v>
      </c>
      <c r="AV491" s="13" t="s">
        <v>88</v>
      </c>
      <c r="AW491" s="13" t="s">
        <v>34</v>
      </c>
      <c r="AX491" s="13" t="s">
        <v>78</v>
      </c>
      <c r="AY491" s="218" t="s">
        <v>159</v>
      </c>
    </row>
    <row r="492" spans="2:51" s="15" customFormat="1" ht="11.25">
      <c r="B492" s="246"/>
      <c r="C492" s="247"/>
      <c r="D492" s="209" t="s">
        <v>182</v>
      </c>
      <c r="E492" s="248" t="s">
        <v>1</v>
      </c>
      <c r="F492" s="249" t="s">
        <v>1100</v>
      </c>
      <c r="G492" s="247"/>
      <c r="H492" s="248" t="s">
        <v>1</v>
      </c>
      <c r="I492" s="250"/>
      <c r="J492" s="247"/>
      <c r="K492" s="247"/>
      <c r="L492" s="251"/>
      <c r="M492" s="252"/>
      <c r="N492" s="253"/>
      <c r="O492" s="253"/>
      <c r="P492" s="253"/>
      <c r="Q492" s="253"/>
      <c r="R492" s="253"/>
      <c r="S492" s="253"/>
      <c r="T492" s="254"/>
      <c r="AT492" s="255" t="s">
        <v>182</v>
      </c>
      <c r="AU492" s="255" t="s">
        <v>88</v>
      </c>
      <c r="AV492" s="15" t="s">
        <v>86</v>
      </c>
      <c r="AW492" s="15" t="s">
        <v>34</v>
      </c>
      <c r="AX492" s="15" t="s">
        <v>78</v>
      </c>
      <c r="AY492" s="255" t="s">
        <v>159</v>
      </c>
    </row>
    <row r="493" spans="2:51" s="13" customFormat="1" ht="11.25">
      <c r="B493" s="207"/>
      <c r="C493" s="208"/>
      <c r="D493" s="209" t="s">
        <v>182</v>
      </c>
      <c r="E493" s="210" t="s">
        <v>1</v>
      </c>
      <c r="F493" s="211" t="s">
        <v>1510</v>
      </c>
      <c r="G493" s="208"/>
      <c r="H493" s="212">
        <v>23.52</v>
      </c>
      <c r="I493" s="213"/>
      <c r="J493" s="208"/>
      <c r="K493" s="208"/>
      <c r="L493" s="214"/>
      <c r="M493" s="215"/>
      <c r="N493" s="216"/>
      <c r="O493" s="216"/>
      <c r="P493" s="216"/>
      <c r="Q493" s="216"/>
      <c r="R493" s="216"/>
      <c r="S493" s="216"/>
      <c r="T493" s="217"/>
      <c r="AT493" s="218" t="s">
        <v>182</v>
      </c>
      <c r="AU493" s="218" t="s">
        <v>88</v>
      </c>
      <c r="AV493" s="13" t="s">
        <v>88</v>
      </c>
      <c r="AW493" s="13" t="s">
        <v>34</v>
      </c>
      <c r="AX493" s="13" t="s">
        <v>78</v>
      </c>
      <c r="AY493" s="218" t="s">
        <v>159</v>
      </c>
    </row>
    <row r="494" spans="2:51" s="13" customFormat="1" ht="11.25">
      <c r="B494" s="207"/>
      <c r="C494" s="208"/>
      <c r="D494" s="209" t="s">
        <v>182</v>
      </c>
      <c r="E494" s="210" t="s">
        <v>1</v>
      </c>
      <c r="F494" s="211" t="s">
        <v>1483</v>
      </c>
      <c r="G494" s="208"/>
      <c r="H494" s="212">
        <v>6</v>
      </c>
      <c r="I494" s="213"/>
      <c r="J494" s="208"/>
      <c r="K494" s="208"/>
      <c r="L494" s="214"/>
      <c r="M494" s="215"/>
      <c r="N494" s="216"/>
      <c r="O494" s="216"/>
      <c r="P494" s="216"/>
      <c r="Q494" s="216"/>
      <c r="R494" s="216"/>
      <c r="S494" s="216"/>
      <c r="T494" s="217"/>
      <c r="AT494" s="218" t="s">
        <v>182</v>
      </c>
      <c r="AU494" s="218" t="s">
        <v>88</v>
      </c>
      <c r="AV494" s="13" t="s">
        <v>88</v>
      </c>
      <c r="AW494" s="13" t="s">
        <v>34</v>
      </c>
      <c r="AX494" s="13" t="s">
        <v>78</v>
      </c>
      <c r="AY494" s="218" t="s">
        <v>159</v>
      </c>
    </row>
    <row r="495" spans="2:51" s="15" customFormat="1" ht="11.25">
      <c r="B495" s="246"/>
      <c r="C495" s="247"/>
      <c r="D495" s="209" t="s">
        <v>182</v>
      </c>
      <c r="E495" s="248" t="s">
        <v>1</v>
      </c>
      <c r="F495" s="249" t="s">
        <v>1108</v>
      </c>
      <c r="G495" s="247"/>
      <c r="H495" s="248" t="s">
        <v>1</v>
      </c>
      <c r="I495" s="250"/>
      <c r="J495" s="247"/>
      <c r="K495" s="247"/>
      <c r="L495" s="251"/>
      <c r="M495" s="252"/>
      <c r="N495" s="253"/>
      <c r="O495" s="253"/>
      <c r="P495" s="253"/>
      <c r="Q495" s="253"/>
      <c r="R495" s="253"/>
      <c r="S495" s="253"/>
      <c r="T495" s="254"/>
      <c r="AT495" s="255" t="s">
        <v>182</v>
      </c>
      <c r="AU495" s="255" t="s">
        <v>88</v>
      </c>
      <c r="AV495" s="15" t="s">
        <v>86</v>
      </c>
      <c r="AW495" s="15" t="s">
        <v>34</v>
      </c>
      <c r="AX495" s="15" t="s">
        <v>78</v>
      </c>
      <c r="AY495" s="255" t="s">
        <v>159</v>
      </c>
    </row>
    <row r="496" spans="2:51" s="13" customFormat="1" ht="11.25">
      <c r="B496" s="207"/>
      <c r="C496" s="208"/>
      <c r="D496" s="209" t="s">
        <v>182</v>
      </c>
      <c r="E496" s="210" t="s">
        <v>1</v>
      </c>
      <c r="F496" s="211" t="s">
        <v>1109</v>
      </c>
      <c r="G496" s="208"/>
      <c r="H496" s="212">
        <v>15.36</v>
      </c>
      <c r="I496" s="213"/>
      <c r="J496" s="208"/>
      <c r="K496" s="208"/>
      <c r="L496" s="214"/>
      <c r="M496" s="215"/>
      <c r="N496" s="216"/>
      <c r="O496" s="216"/>
      <c r="P496" s="216"/>
      <c r="Q496" s="216"/>
      <c r="R496" s="216"/>
      <c r="S496" s="216"/>
      <c r="T496" s="217"/>
      <c r="AT496" s="218" t="s">
        <v>182</v>
      </c>
      <c r="AU496" s="218" t="s">
        <v>88</v>
      </c>
      <c r="AV496" s="13" t="s">
        <v>88</v>
      </c>
      <c r="AW496" s="13" t="s">
        <v>34</v>
      </c>
      <c r="AX496" s="13" t="s">
        <v>78</v>
      </c>
      <c r="AY496" s="218" t="s">
        <v>159</v>
      </c>
    </row>
    <row r="497" spans="1:65" s="13" customFormat="1" ht="11.25">
      <c r="B497" s="207"/>
      <c r="C497" s="208"/>
      <c r="D497" s="209" t="s">
        <v>182</v>
      </c>
      <c r="E497" s="210" t="s">
        <v>1</v>
      </c>
      <c r="F497" s="211" t="s">
        <v>788</v>
      </c>
      <c r="G497" s="208"/>
      <c r="H497" s="212">
        <v>2.4</v>
      </c>
      <c r="I497" s="213"/>
      <c r="J497" s="208"/>
      <c r="K497" s="208"/>
      <c r="L497" s="214"/>
      <c r="M497" s="215"/>
      <c r="N497" s="216"/>
      <c r="O497" s="216"/>
      <c r="P497" s="216"/>
      <c r="Q497" s="216"/>
      <c r="R497" s="216"/>
      <c r="S497" s="216"/>
      <c r="T497" s="217"/>
      <c r="AT497" s="218" t="s">
        <v>182</v>
      </c>
      <c r="AU497" s="218" t="s">
        <v>88</v>
      </c>
      <c r="AV497" s="13" t="s">
        <v>88</v>
      </c>
      <c r="AW497" s="13" t="s">
        <v>34</v>
      </c>
      <c r="AX497" s="13" t="s">
        <v>78</v>
      </c>
      <c r="AY497" s="218" t="s">
        <v>159</v>
      </c>
    </row>
    <row r="498" spans="1:65" s="13" customFormat="1" ht="11.25">
      <c r="B498" s="207"/>
      <c r="C498" s="208"/>
      <c r="D498" s="209" t="s">
        <v>182</v>
      </c>
      <c r="E498" s="210" t="s">
        <v>1</v>
      </c>
      <c r="F498" s="211" t="s">
        <v>1511</v>
      </c>
      <c r="G498" s="208"/>
      <c r="H498" s="212">
        <v>14.4</v>
      </c>
      <c r="I498" s="213"/>
      <c r="J498" s="208"/>
      <c r="K498" s="208"/>
      <c r="L498" s="214"/>
      <c r="M498" s="215"/>
      <c r="N498" s="216"/>
      <c r="O498" s="216"/>
      <c r="P498" s="216"/>
      <c r="Q498" s="216"/>
      <c r="R498" s="216"/>
      <c r="S498" s="216"/>
      <c r="T498" s="217"/>
      <c r="AT498" s="218" t="s">
        <v>182</v>
      </c>
      <c r="AU498" s="218" t="s">
        <v>88</v>
      </c>
      <c r="AV498" s="13" t="s">
        <v>88</v>
      </c>
      <c r="AW498" s="13" t="s">
        <v>34</v>
      </c>
      <c r="AX498" s="13" t="s">
        <v>78</v>
      </c>
      <c r="AY498" s="218" t="s">
        <v>159</v>
      </c>
    </row>
    <row r="499" spans="1:65" s="13" customFormat="1" ht="11.25">
      <c r="B499" s="207"/>
      <c r="C499" s="208"/>
      <c r="D499" s="209" t="s">
        <v>182</v>
      </c>
      <c r="E499" s="210" t="s">
        <v>1</v>
      </c>
      <c r="F499" s="211" t="s">
        <v>1484</v>
      </c>
      <c r="G499" s="208"/>
      <c r="H499" s="212">
        <v>2.21</v>
      </c>
      <c r="I499" s="213"/>
      <c r="J499" s="208"/>
      <c r="K499" s="208"/>
      <c r="L499" s="214"/>
      <c r="M499" s="215"/>
      <c r="N499" s="216"/>
      <c r="O499" s="216"/>
      <c r="P499" s="216"/>
      <c r="Q499" s="216"/>
      <c r="R499" s="216"/>
      <c r="S499" s="216"/>
      <c r="T499" s="217"/>
      <c r="AT499" s="218" t="s">
        <v>182</v>
      </c>
      <c r="AU499" s="218" t="s">
        <v>88</v>
      </c>
      <c r="AV499" s="13" t="s">
        <v>88</v>
      </c>
      <c r="AW499" s="13" t="s">
        <v>34</v>
      </c>
      <c r="AX499" s="13" t="s">
        <v>78</v>
      </c>
      <c r="AY499" s="218" t="s">
        <v>159</v>
      </c>
    </row>
    <row r="500" spans="1:65" s="14" customFormat="1" ht="11.25">
      <c r="B500" s="219"/>
      <c r="C500" s="220"/>
      <c r="D500" s="209" t="s">
        <v>182</v>
      </c>
      <c r="E500" s="221" t="s">
        <v>1</v>
      </c>
      <c r="F500" s="222" t="s">
        <v>184</v>
      </c>
      <c r="G500" s="220"/>
      <c r="H500" s="223">
        <v>303.71999999999991</v>
      </c>
      <c r="I500" s="224"/>
      <c r="J500" s="220"/>
      <c r="K500" s="220"/>
      <c r="L500" s="225"/>
      <c r="M500" s="226"/>
      <c r="N500" s="227"/>
      <c r="O500" s="227"/>
      <c r="P500" s="227"/>
      <c r="Q500" s="227"/>
      <c r="R500" s="227"/>
      <c r="S500" s="227"/>
      <c r="T500" s="228"/>
      <c r="AT500" s="229" t="s">
        <v>182</v>
      </c>
      <c r="AU500" s="229" t="s">
        <v>88</v>
      </c>
      <c r="AV500" s="14" t="s">
        <v>166</v>
      </c>
      <c r="AW500" s="14" t="s">
        <v>34</v>
      </c>
      <c r="AX500" s="14" t="s">
        <v>86</v>
      </c>
      <c r="AY500" s="229" t="s">
        <v>159</v>
      </c>
    </row>
    <row r="501" spans="1:65" s="2" customFormat="1" ht="24.2" customHeight="1">
      <c r="A501" s="35"/>
      <c r="B501" s="36"/>
      <c r="C501" s="193" t="s">
        <v>1013</v>
      </c>
      <c r="D501" s="193" t="s">
        <v>162</v>
      </c>
      <c r="E501" s="194" t="s">
        <v>1512</v>
      </c>
      <c r="F501" s="195" t="s">
        <v>1513</v>
      </c>
      <c r="G501" s="196" t="s">
        <v>269</v>
      </c>
      <c r="H501" s="197">
        <v>217.18</v>
      </c>
      <c r="I501" s="198"/>
      <c r="J501" s="199">
        <f>ROUND(I501*H501,2)</f>
        <v>0</v>
      </c>
      <c r="K501" s="200"/>
      <c r="L501" s="40"/>
      <c r="M501" s="201" t="s">
        <v>1</v>
      </c>
      <c r="N501" s="202" t="s">
        <v>44</v>
      </c>
      <c r="O501" s="72"/>
      <c r="P501" s="203">
        <f>O501*H501</f>
        <v>0</v>
      </c>
      <c r="Q501" s="203">
        <v>4.0000000000000002E-4</v>
      </c>
      <c r="R501" s="203">
        <f>Q501*H501</f>
        <v>8.6872000000000005E-2</v>
      </c>
      <c r="S501" s="203">
        <v>0</v>
      </c>
      <c r="T501" s="204">
        <f>S501*H501</f>
        <v>0</v>
      </c>
      <c r="U501" s="35"/>
      <c r="V501" s="35"/>
      <c r="W501" s="35"/>
      <c r="X501" s="35"/>
      <c r="Y501" s="35"/>
      <c r="Z501" s="35"/>
      <c r="AA501" s="35"/>
      <c r="AB501" s="35"/>
      <c r="AC501" s="35"/>
      <c r="AD501" s="35"/>
      <c r="AE501" s="35"/>
      <c r="AR501" s="205" t="s">
        <v>238</v>
      </c>
      <c r="AT501" s="205" t="s">
        <v>162</v>
      </c>
      <c r="AU501" s="205" t="s">
        <v>88</v>
      </c>
      <c r="AY501" s="18" t="s">
        <v>159</v>
      </c>
      <c r="BE501" s="206">
        <f>IF(N501="základní",J501,0)</f>
        <v>0</v>
      </c>
      <c r="BF501" s="206">
        <f>IF(N501="snížená",J501,0)</f>
        <v>0</v>
      </c>
      <c r="BG501" s="206">
        <f>IF(N501="zákl. přenesená",J501,0)</f>
        <v>0</v>
      </c>
      <c r="BH501" s="206">
        <f>IF(N501="sníž. přenesená",J501,0)</f>
        <v>0</v>
      </c>
      <c r="BI501" s="206">
        <f>IF(N501="nulová",J501,0)</f>
        <v>0</v>
      </c>
      <c r="BJ501" s="18" t="s">
        <v>88</v>
      </c>
      <c r="BK501" s="206">
        <f>ROUND(I501*H501,2)</f>
        <v>0</v>
      </c>
      <c r="BL501" s="18" t="s">
        <v>238</v>
      </c>
      <c r="BM501" s="205" t="s">
        <v>1514</v>
      </c>
    </row>
    <row r="502" spans="1:65" s="15" customFormat="1" ht="11.25">
      <c r="B502" s="246"/>
      <c r="C502" s="247"/>
      <c r="D502" s="209" t="s">
        <v>182</v>
      </c>
      <c r="E502" s="248" t="s">
        <v>1</v>
      </c>
      <c r="F502" s="249" t="s">
        <v>1141</v>
      </c>
      <c r="G502" s="247"/>
      <c r="H502" s="248" t="s">
        <v>1</v>
      </c>
      <c r="I502" s="250"/>
      <c r="J502" s="247"/>
      <c r="K502" s="247"/>
      <c r="L502" s="251"/>
      <c r="M502" s="252"/>
      <c r="N502" s="253"/>
      <c r="O502" s="253"/>
      <c r="P502" s="253"/>
      <c r="Q502" s="253"/>
      <c r="R502" s="253"/>
      <c r="S502" s="253"/>
      <c r="T502" s="254"/>
      <c r="AT502" s="255" t="s">
        <v>182</v>
      </c>
      <c r="AU502" s="255" t="s">
        <v>88</v>
      </c>
      <c r="AV502" s="15" t="s">
        <v>86</v>
      </c>
      <c r="AW502" s="15" t="s">
        <v>34</v>
      </c>
      <c r="AX502" s="15" t="s">
        <v>78</v>
      </c>
      <c r="AY502" s="255" t="s">
        <v>159</v>
      </c>
    </row>
    <row r="503" spans="1:65" s="13" customFormat="1" ht="11.25">
      <c r="B503" s="207"/>
      <c r="C503" s="208"/>
      <c r="D503" s="209" t="s">
        <v>182</v>
      </c>
      <c r="E503" s="210" t="s">
        <v>1</v>
      </c>
      <c r="F503" s="211" t="s">
        <v>1142</v>
      </c>
      <c r="G503" s="208"/>
      <c r="H503" s="212">
        <v>37.26</v>
      </c>
      <c r="I503" s="213"/>
      <c r="J503" s="208"/>
      <c r="K503" s="208"/>
      <c r="L503" s="214"/>
      <c r="M503" s="215"/>
      <c r="N503" s="216"/>
      <c r="O503" s="216"/>
      <c r="P503" s="216"/>
      <c r="Q503" s="216"/>
      <c r="R503" s="216"/>
      <c r="S503" s="216"/>
      <c r="T503" s="217"/>
      <c r="AT503" s="218" t="s">
        <v>182</v>
      </c>
      <c r="AU503" s="218" t="s">
        <v>88</v>
      </c>
      <c r="AV503" s="13" t="s">
        <v>88</v>
      </c>
      <c r="AW503" s="13" t="s">
        <v>34</v>
      </c>
      <c r="AX503" s="13" t="s">
        <v>78</v>
      </c>
      <c r="AY503" s="218" t="s">
        <v>159</v>
      </c>
    </row>
    <row r="504" spans="1:65" s="13" customFormat="1" ht="11.25">
      <c r="B504" s="207"/>
      <c r="C504" s="208"/>
      <c r="D504" s="209" t="s">
        <v>182</v>
      </c>
      <c r="E504" s="210" t="s">
        <v>1</v>
      </c>
      <c r="F504" s="211" t="s">
        <v>1143</v>
      </c>
      <c r="G504" s="208"/>
      <c r="H504" s="212">
        <v>15.5</v>
      </c>
      <c r="I504" s="213"/>
      <c r="J504" s="208"/>
      <c r="K504" s="208"/>
      <c r="L504" s="214"/>
      <c r="M504" s="215"/>
      <c r="N504" s="216"/>
      <c r="O504" s="216"/>
      <c r="P504" s="216"/>
      <c r="Q504" s="216"/>
      <c r="R504" s="216"/>
      <c r="S504" s="216"/>
      <c r="T504" s="217"/>
      <c r="AT504" s="218" t="s">
        <v>182</v>
      </c>
      <c r="AU504" s="218" t="s">
        <v>88</v>
      </c>
      <c r="AV504" s="13" t="s">
        <v>88</v>
      </c>
      <c r="AW504" s="13" t="s">
        <v>34</v>
      </c>
      <c r="AX504" s="13" t="s">
        <v>78</v>
      </c>
      <c r="AY504" s="218" t="s">
        <v>159</v>
      </c>
    </row>
    <row r="505" spans="1:65" s="13" customFormat="1" ht="11.25">
      <c r="B505" s="207"/>
      <c r="C505" s="208"/>
      <c r="D505" s="209" t="s">
        <v>182</v>
      </c>
      <c r="E505" s="210" t="s">
        <v>1</v>
      </c>
      <c r="F505" s="211" t="s">
        <v>1144</v>
      </c>
      <c r="G505" s="208"/>
      <c r="H505" s="212">
        <v>34.04</v>
      </c>
      <c r="I505" s="213"/>
      <c r="J505" s="208"/>
      <c r="K505" s="208"/>
      <c r="L505" s="214"/>
      <c r="M505" s="215"/>
      <c r="N505" s="216"/>
      <c r="O505" s="216"/>
      <c r="P505" s="216"/>
      <c r="Q505" s="216"/>
      <c r="R505" s="216"/>
      <c r="S505" s="216"/>
      <c r="T505" s="217"/>
      <c r="AT505" s="218" t="s">
        <v>182</v>
      </c>
      <c r="AU505" s="218" t="s">
        <v>88</v>
      </c>
      <c r="AV505" s="13" t="s">
        <v>88</v>
      </c>
      <c r="AW505" s="13" t="s">
        <v>34</v>
      </c>
      <c r="AX505" s="13" t="s">
        <v>78</v>
      </c>
      <c r="AY505" s="218" t="s">
        <v>159</v>
      </c>
    </row>
    <row r="506" spans="1:65" s="13" customFormat="1" ht="11.25">
      <c r="B506" s="207"/>
      <c r="C506" s="208"/>
      <c r="D506" s="209" t="s">
        <v>182</v>
      </c>
      <c r="E506" s="210" t="s">
        <v>1</v>
      </c>
      <c r="F506" s="211" t="s">
        <v>1076</v>
      </c>
      <c r="G506" s="208"/>
      <c r="H506" s="212">
        <v>12</v>
      </c>
      <c r="I506" s="213"/>
      <c r="J506" s="208"/>
      <c r="K506" s="208"/>
      <c r="L506" s="214"/>
      <c r="M506" s="215"/>
      <c r="N506" s="216"/>
      <c r="O506" s="216"/>
      <c r="P506" s="216"/>
      <c r="Q506" s="216"/>
      <c r="R506" s="216"/>
      <c r="S506" s="216"/>
      <c r="T506" s="217"/>
      <c r="AT506" s="218" t="s">
        <v>182</v>
      </c>
      <c r="AU506" s="218" t="s">
        <v>88</v>
      </c>
      <c r="AV506" s="13" t="s">
        <v>88</v>
      </c>
      <c r="AW506" s="13" t="s">
        <v>34</v>
      </c>
      <c r="AX506" s="13" t="s">
        <v>78</v>
      </c>
      <c r="AY506" s="218" t="s">
        <v>159</v>
      </c>
    </row>
    <row r="507" spans="1:65" s="13" customFormat="1" ht="11.25">
      <c r="B507" s="207"/>
      <c r="C507" s="208"/>
      <c r="D507" s="209" t="s">
        <v>182</v>
      </c>
      <c r="E507" s="210" t="s">
        <v>1</v>
      </c>
      <c r="F507" s="211" t="s">
        <v>1145</v>
      </c>
      <c r="G507" s="208"/>
      <c r="H507" s="212">
        <v>35.880000000000003</v>
      </c>
      <c r="I507" s="213"/>
      <c r="J507" s="208"/>
      <c r="K507" s="208"/>
      <c r="L507" s="214"/>
      <c r="M507" s="215"/>
      <c r="N507" s="216"/>
      <c r="O507" s="216"/>
      <c r="P507" s="216"/>
      <c r="Q507" s="216"/>
      <c r="R507" s="216"/>
      <c r="S507" s="216"/>
      <c r="T507" s="217"/>
      <c r="AT507" s="218" t="s">
        <v>182</v>
      </c>
      <c r="AU507" s="218" t="s">
        <v>88</v>
      </c>
      <c r="AV507" s="13" t="s">
        <v>88</v>
      </c>
      <c r="AW507" s="13" t="s">
        <v>34</v>
      </c>
      <c r="AX507" s="13" t="s">
        <v>78</v>
      </c>
      <c r="AY507" s="218" t="s">
        <v>159</v>
      </c>
    </row>
    <row r="508" spans="1:65" s="13" customFormat="1" ht="11.25">
      <c r="B508" s="207"/>
      <c r="C508" s="208"/>
      <c r="D508" s="209" t="s">
        <v>182</v>
      </c>
      <c r="E508" s="210" t="s">
        <v>1</v>
      </c>
      <c r="F508" s="211" t="s">
        <v>1146</v>
      </c>
      <c r="G508" s="208"/>
      <c r="H508" s="212">
        <v>14.72</v>
      </c>
      <c r="I508" s="213"/>
      <c r="J508" s="208"/>
      <c r="K508" s="208"/>
      <c r="L508" s="214"/>
      <c r="M508" s="215"/>
      <c r="N508" s="216"/>
      <c r="O508" s="216"/>
      <c r="P508" s="216"/>
      <c r="Q508" s="216"/>
      <c r="R508" s="216"/>
      <c r="S508" s="216"/>
      <c r="T508" s="217"/>
      <c r="AT508" s="218" t="s">
        <v>182</v>
      </c>
      <c r="AU508" s="218" t="s">
        <v>88</v>
      </c>
      <c r="AV508" s="13" t="s">
        <v>88</v>
      </c>
      <c r="AW508" s="13" t="s">
        <v>34</v>
      </c>
      <c r="AX508" s="13" t="s">
        <v>78</v>
      </c>
      <c r="AY508" s="218" t="s">
        <v>159</v>
      </c>
    </row>
    <row r="509" spans="1:65" s="13" customFormat="1" ht="11.25">
      <c r="B509" s="207"/>
      <c r="C509" s="208"/>
      <c r="D509" s="209" t="s">
        <v>182</v>
      </c>
      <c r="E509" s="210" t="s">
        <v>1</v>
      </c>
      <c r="F509" s="211" t="s">
        <v>1147</v>
      </c>
      <c r="G509" s="208"/>
      <c r="H509" s="212">
        <v>28.98</v>
      </c>
      <c r="I509" s="213"/>
      <c r="J509" s="208"/>
      <c r="K509" s="208"/>
      <c r="L509" s="214"/>
      <c r="M509" s="215"/>
      <c r="N509" s="216"/>
      <c r="O509" s="216"/>
      <c r="P509" s="216"/>
      <c r="Q509" s="216"/>
      <c r="R509" s="216"/>
      <c r="S509" s="216"/>
      <c r="T509" s="217"/>
      <c r="AT509" s="218" t="s">
        <v>182</v>
      </c>
      <c r="AU509" s="218" t="s">
        <v>88</v>
      </c>
      <c r="AV509" s="13" t="s">
        <v>88</v>
      </c>
      <c r="AW509" s="13" t="s">
        <v>34</v>
      </c>
      <c r="AX509" s="13" t="s">
        <v>78</v>
      </c>
      <c r="AY509" s="218" t="s">
        <v>159</v>
      </c>
    </row>
    <row r="510" spans="1:65" s="13" customFormat="1" ht="11.25">
      <c r="B510" s="207"/>
      <c r="C510" s="208"/>
      <c r="D510" s="209" t="s">
        <v>182</v>
      </c>
      <c r="E510" s="210" t="s">
        <v>1</v>
      </c>
      <c r="F510" s="211" t="s">
        <v>1148</v>
      </c>
      <c r="G510" s="208"/>
      <c r="H510" s="212">
        <v>9.8000000000000007</v>
      </c>
      <c r="I510" s="213"/>
      <c r="J510" s="208"/>
      <c r="K510" s="208"/>
      <c r="L510" s="214"/>
      <c r="M510" s="215"/>
      <c r="N510" s="216"/>
      <c r="O510" s="216"/>
      <c r="P510" s="216"/>
      <c r="Q510" s="216"/>
      <c r="R510" s="216"/>
      <c r="S510" s="216"/>
      <c r="T510" s="217"/>
      <c r="AT510" s="218" t="s">
        <v>182</v>
      </c>
      <c r="AU510" s="218" t="s">
        <v>88</v>
      </c>
      <c r="AV510" s="13" t="s">
        <v>88</v>
      </c>
      <c r="AW510" s="13" t="s">
        <v>34</v>
      </c>
      <c r="AX510" s="13" t="s">
        <v>78</v>
      </c>
      <c r="AY510" s="218" t="s">
        <v>159</v>
      </c>
    </row>
    <row r="511" spans="1:65" s="16" customFormat="1" ht="11.25">
      <c r="B511" s="260"/>
      <c r="C511" s="261"/>
      <c r="D511" s="209" t="s">
        <v>182</v>
      </c>
      <c r="E511" s="262" t="s">
        <v>1</v>
      </c>
      <c r="F511" s="263" t="s">
        <v>596</v>
      </c>
      <c r="G511" s="261"/>
      <c r="H511" s="264">
        <v>188.18</v>
      </c>
      <c r="I511" s="265"/>
      <c r="J511" s="261"/>
      <c r="K511" s="261"/>
      <c r="L511" s="266"/>
      <c r="M511" s="267"/>
      <c r="N511" s="268"/>
      <c r="O511" s="268"/>
      <c r="P511" s="268"/>
      <c r="Q511" s="268"/>
      <c r="R511" s="268"/>
      <c r="S511" s="268"/>
      <c r="T511" s="269"/>
      <c r="AT511" s="270" t="s">
        <v>182</v>
      </c>
      <c r="AU511" s="270" t="s">
        <v>88</v>
      </c>
      <c r="AV511" s="16" t="s">
        <v>160</v>
      </c>
      <c r="AW511" s="16" t="s">
        <v>34</v>
      </c>
      <c r="AX511" s="16" t="s">
        <v>78</v>
      </c>
      <c r="AY511" s="270" t="s">
        <v>159</v>
      </c>
    </row>
    <row r="512" spans="1:65" s="15" customFormat="1" ht="11.25">
      <c r="B512" s="246"/>
      <c r="C512" s="247"/>
      <c r="D512" s="209" t="s">
        <v>182</v>
      </c>
      <c r="E512" s="248" t="s">
        <v>1</v>
      </c>
      <c r="F512" s="249" t="s">
        <v>1515</v>
      </c>
      <c r="G512" s="247"/>
      <c r="H512" s="248" t="s">
        <v>1</v>
      </c>
      <c r="I512" s="250"/>
      <c r="J512" s="247"/>
      <c r="K512" s="247"/>
      <c r="L512" s="251"/>
      <c r="M512" s="252"/>
      <c r="N512" s="253"/>
      <c r="O512" s="253"/>
      <c r="P512" s="253"/>
      <c r="Q512" s="253"/>
      <c r="R512" s="253"/>
      <c r="S512" s="253"/>
      <c r="T512" s="254"/>
      <c r="AT512" s="255" t="s">
        <v>182</v>
      </c>
      <c r="AU512" s="255" t="s">
        <v>88</v>
      </c>
      <c r="AV512" s="15" t="s">
        <v>86</v>
      </c>
      <c r="AW512" s="15" t="s">
        <v>34</v>
      </c>
      <c r="AX512" s="15" t="s">
        <v>78</v>
      </c>
      <c r="AY512" s="255" t="s">
        <v>159</v>
      </c>
    </row>
    <row r="513" spans="1:65" s="13" customFormat="1" ht="11.25">
      <c r="B513" s="207"/>
      <c r="C513" s="208"/>
      <c r="D513" s="209" t="s">
        <v>182</v>
      </c>
      <c r="E513" s="210" t="s">
        <v>1</v>
      </c>
      <c r="F513" s="211" t="s">
        <v>1152</v>
      </c>
      <c r="G513" s="208"/>
      <c r="H513" s="212">
        <v>24</v>
      </c>
      <c r="I513" s="213"/>
      <c r="J513" s="208"/>
      <c r="K513" s="208"/>
      <c r="L513" s="214"/>
      <c r="M513" s="215"/>
      <c r="N513" s="216"/>
      <c r="O513" s="216"/>
      <c r="P513" s="216"/>
      <c r="Q513" s="216"/>
      <c r="R513" s="216"/>
      <c r="S513" s="216"/>
      <c r="T513" s="217"/>
      <c r="AT513" s="218" t="s">
        <v>182</v>
      </c>
      <c r="AU513" s="218" t="s">
        <v>88</v>
      </c>
      <c r="AV513" s="13" t="s">
        <v>88</v>
      </c>
      <c r="AW513" s="13" t="s">
        <v>34</v>
      </c>
      <c r="AX513" s="13" t="s">
        <v>78</v>
      </c>
      <c r="AY513" s="218" t="s">
        <v>159</v>
      </c>
    </row>
    <row r="514" spans="1:65" s="13" customFormat="1" ht="11.25">
      <c r="B514" s="207"/>
      <c r="C514" s="208"/>
      <c r="D514" s="209" t="s">
        <v>182</v>
      </c>
      <c r="E514" s="210" t="s">
        <v>1</v>
      </c>
      <c r="F514" s="211" t="s">
        <v>1153</v>
      </c>
      <c r="G514" s="208"/>
      <c r="H514" s="212">
        <v>5</v>
      </c>
      <c r="I514" s="213"/>
      <c r="J514" s="208"/>
      <c r="K514" s="208"/>
      <c r="L514" s="214"/>
      <c r="M514" s="215"/>
      <c r="N514" s="216"/>
      <c r="O514" s="216"/>
      <c r="P514" s="216"/>
      <c r="Q514" s="216"/>
      <c r="R514" s="216"/>
      <c r="S514" s="216"/>
      <c r="T514" s="217"/>
      <c r="AT514" s="218" t="s">
        <v>182</v>
      </c>
      <c r="AU514" s="218" t="s">
        <v>88</v>
      </c>
      <c r="AV514" s="13" t="s">
        <v>88</v>
      </c>
      <c r="AW514" s="13" t="s">
        <v>34</v>
      </c>
      <c r="AX514" s="13" t="s">
        <v>78</v>
      </c>
      <c r="AY514" s="218" t="s">
        <v>159</v>
      </c>
    </row>
    <row r="515" spans="1:65" s="16" customFormat="1" ht="11.25">
      <c r="B515" s="260"/>
      <c r="C515" s="261"/>
      <c r="D515" s="209" t="s">
        <v>182</v>
      </c>
      <c r="E515" s="262" t="s">
        <v>1</v>
      </c>
      <c r="F515" s="263" t="s">
        <v>596</v>
      </c>
      <c r="G515" s="261"/>
      <c r="H515" s="264">
        <v>29</v>
      </c>
      <c r="I515" s="265"/>
      <c r="J515" s="261"/>
      <c r="K515" s="261"/>
      <c r="L515" s="266"/>
      <c r="M515" s="267"/>
      <c r="N515" s="268"/>
      <c r="O515" s="268"/>
      <c r="P515" s="268"/>
      <c r="Q515" s="268"/>
      <c r="R515" s="268"/>
      <c r="S515" s="268"/>
      <c r="T515" s="269"/>
      <c r="AT515" s="270" t="s">
        <v>182</v>
      </c>
      <c r="AU515" s="270" t="s">
        <v>88</v>
      </c>
      <c r="AV515" s="16" t="s">
        <v>160</v>
      </c>
      <c r="AW515" s="16" t="s">
        <v>34</v>
      </c>
      <c r="AX515" s="16" t="s">
        <v>78</v>
      </c>
      <c r="AY515" s="270" t="s">
        <v>159</v>
      </c>
    </row>
    <row r="516" spans="1:65" s="14" customFormat="1" ht="11.25">
      <c r="B516" s="219"/>
      <c r="C516" s="220"/>
      <c r="D516" s="209" t="s">
        <v>182</v>
      </c>
      <c r="E516" s="221" t="s">
        <v>1</v>
      </c>
      <c r="F516" s="222" t="s">
        <v>184</v>
      </c>
      <c r="G516" s="220"/>
      <c r="H516" s="223">
        <v>217.18</v>
      </c>
      <c r="I516" s="224"/>
      <c r="J516" s="220"/>
      <c r="K516" s="220"/>
      <c r="L516" s="225"/>
      <c r="M516" s="226"/>
      <c r="N516" s="227"/>
      <c r="O516" s="227"/>
      <c r="P516" s="227"/>
      <c r="Q516" s="227"/>
      <c r="R516" s="227"/>
      <c r="S516" s="227"/>
      <c r="T516" s="228"/>
      <c r="AT516" s="229" t="s">
        <v>182</v>
      </c>
      <c r="AU516" s="229" t="s">
        <v>88</v>
      </c>
      <c r="AV516" s="14" t="s">
        <v>166</v>
      </c>
      <c r="AW516" s="14" t="s">
        <v>34</v>
      </c>
      <c r="AX516" s="14" t="s">
        <v>86</v>
      </c>
      <c r="AY516" s="229" t="s">
        <v>159</v>
      </c>
    </row>
    <row r="517" spans="1:65" s="12" customFormat="1" ht="25.9" customHeight="1">
      <c r="B517" s="177"/>
      <c r="C517" s="178"/>
      <c r="D517" s="179" t="s">
        <v>77</v>
      </c>
      <c r="E517" s="180" t="s">
        <v>497</v>
      </c>
      <c r="F517" s="180" t="s">
        <v>498</v>
      </c>
      <c r="G517" s="178"/>
      <c r="H517" s="178"/>
      <c r="I517" s="181"/>
      <c r="J517" s="182">
        <f>BK517</f>
        <v>0</v>
      </c>
      <c r="K517" s="178"/>
      <c r="L517" s="183"/>
      <c r="M517" s="184"/>
      <c r="N517" s="185"/>
      <c r="O517" s="185"/>
      <c r="P517" s="186">
        <f>SUM(P518:P519)</f>
        <v>0</v>
      </c>
      <c r="Q517" s="185"/>
      <c r="R517" s="186">
        <f>SUM(R518:R519)</f>
        <v>0</v>
      </c>
      <c r="S517" s="185"/>
      <c r="T517" s="187">
        <f>SUM(T518:T519)</f>
        <v>0</v>
      </c>
      <c r="AR517" s="188" t="s">
        <v>166</v>
      </c>
      <c r="AT517" s="189" t="s">
        <v>77</v>
      </c>
      <c r="AU517" s="189" t="s">
        <v>78</v>
      </c>
      <c r="AY517" s="188" t="s">
        <v>159</v>
      </c>
      <c r="BK517" s="190">
        <f>SUM(BK518:BK519)</f>
        <v>0</v>
      </c>
    </row>
    <row r="518" spans="1:65" s="2" customFormat="1" ht="16.5" customHeight="1">
      <c r="A518" s="35"/>
      <c r="B518" s="36"/>
      <c r="C518" s="193" t="s">
        <v>1017</v>
      </c>
      <c r="D518" s="193" t="s">
        <v>162</v>
      </c>
      <c r="E518" s="194" t="s">
        <v>500</v>
      </c>
      <c r="F518" s="195" t="s">
        <v>1</v>
      </c>
      <c r="G518" s="196" t="s">
        <v>1</v>
      </c>
      <c r="H518" s="197">
        <v>0</v>
      </c>
      <c r="I518" s="198"/>
      <c r="J518" s="199">
        <f>ROUND(I518*H518,2)</f>
        <v>0</v>
      </c>
      <c r="K518" s="200"/>
      <c r="L518" s="40"/>
      <c r="M518" s="201" t="s">
        <v>1</v>
      </c>
      <c r="N518" s="202" t="s">
        <v>44</v>
      </c>
      <c r="O518" s="72"/>
      <c r="P518" s="203">
        <f>O518*H518</f>
        <v>0</v>
      </c>
      <c r="Q518" s="203">
        <v>0</v>
      </c>
      <c r="R518" s="203">
        <f>Q518*H518</f>
        <v>0</v>
      </c>
      <c r="S518" s="203">
        <v>0</v>
      </c>
      <c r="T518" s="204">
        <f>S518*H518</f>
        <v>0</v>
      </c>
      <c r="U518" s="35"/>
      <c r="V518" s="35"/>
      <c r="W518" s="35"/>
      <c r="X518" s="35"/>
      <c r="Y518" s="35"/>
      <c r="Z518" s="35"/>
      <c r="AA518" s="35"/>
      <c r="AB518" s="35"/>
      <c r="AC518" s="35"/>
      <c r="AD518" s="35"/>
      <c r="AE518" s="35"/>
      <c r="AR518" s="205" t="s">
        <v>501</v>
      </c>
      <c r="AT518" s="205" t="s">
        <v>162</v>
      </c>
      <c r="AU518" s="205" t="s">
        <v>86</v>
      </c>
      <c r="AY518" s="18" t="s">
        <v>159</v>
      </c>
      <c r="BE518" s="206">
        <f>IF(N518="základní",J518,0)</f>
        <v>0</v>
      </c>
      <c r="BF518" s="206">
        <f>IF(N518="snížená",J518,0)</f>
        <v>0</v>
      </c>
      <c r="BG518" s="206">
        <f>IF(N518="zákl. přenesená",J518,0)</f>
        <v>0</v>
      </c>
      <c r="BH518" s="206">
        <f>IF(N518="sníž. přenesená",J518,0)</f>
        <v>0</v>
      </c>
      <c r="BI518" s="206">
        <f>IF(N518="nulová",J518,0)</f>
        <v>0</v>
      </c>
      <c r="BJ518" s="18" t="s">
        <v>88</v>
      </c>
      <c r="BK518" s="206">
        <f>ROUND(I518*H518,2)</f>
        <v>0</v>
      </c>
      <c r="BL518" s="18" t="s">
        <v>501</v>
      </c>
      <c r="BM518" s="205" t="s">
        <v>1516</v>
      </c>
    </row>
    <row r="519" spans="1:65" s="2" customFormat="1" ht="117">
      <c r="A519" s="35"/>
      <c r="B519" s="36"/>
      <c r="C519" s="37"/>
      <c r="D519" s="209" t="s">
        <v>204</v>
      </c>
      <c r="E519" s="37"/>
      <c r="F519" s="230" t="s">
        <v>1517</v>
      </c>
      <c r="G519" s="37"/>
      <c r="H519" s="37"/>
      <c r="I519" s="231"/>
      <c r="J519" s="37"/>
      <c r="K519" s="37"/>
      <c r="L519" s="40"/>
      <c r="M519" s="256"/>
      <c r="N519" s="257"/>
      <c r="O519" s="258"/>
      <c r="P519" s="258"/>
      <c r="Q519" s="258"/>
      <c r="R519" s="258"/>
      <c r="S519" s="258"/>
      <c r="T519" s="259"/>
      <c r="U519" s="35"/>
      <c r="V519" s="35"/>
      <c r="W519" s="35"/>
      <c r="X519" s="35"/>
      <c r="Y519" s="35"/>
      <c r="Z519" s="35"/>
      <c r="AA519" s="35"/>
      <c r="AB519" s="35"/>
      <c r="AC519" s="35"/>
      <c r="AD519" s="35"/>
      <c r="AE519" s="35"/>
      <c r="AT519" s="18" t="s">
        <v>204</v>
      </c>
      <c r="AU519" s="18" t="s">
        <v>86</v>
      </c>
    </row>
    <row r="520" spans="1:65" s="2" customFormat="1" ht="6.95" customHeight="1">
      <c r="A520" s="35"/>
      <c r="B520" s="55"/>
      <c r="C520" s="56"/>
      <c r="D520" s="56"/>
      <c r="E520" s="56"/>
      <c r="F520" s="56"/>
      <c r="G520" s="56"/>
      <c r="H520" s="56"/>
      <c r="I520" s="56"/>
      <c r="J520" s="56"/>
      <c r="K520" s="56"/>
      <c r="L520" s="40"/>
      <c r="M520" s="35"/>
      <c r="O520" s="35"/>
      <c r="P520" s="35"/>
      <c r="Q520" s="35"/>
      <c r="R520" s="35"/>
      <c r="S520" s="35"/>
      <c r="T520" s="35"/>
      <c r="U520" s="35"/>
      <c r="V520" s="35"/>
      <c r="W520" s="35"/>
      <c r="X520" s="35"/>
      <c r="Y520" s="35"/>
      <c r="Z520" s="35"/>
      <c r="AA520" s="35"/>
      <c r="AB520" s="35"/>
      <c r="AC520" s="35"/>
      <c r="AD520" s="35"/>
      <c r="AE520" s="35"/>
    </row>
  </sheetData>
  <sheetProtection algorithmName="SHA-512" hashValue="wvdxtXkTgj6LiYN7rwo+pgkLThAwrJdvl7XjBUhrcIPlKRVGlb2PoHCve8doMg/NtouUtc/t3E6Ex0fz5jK7Bg==" saltValue="NnE87DR/xJoqAxnEzA/LDN0M+KzntfZ0sr03lkHi5zNqTtLnkAmsoUFhrStggEfPMYR4pRpvz0jrK45O6rkRIQ==" spinCount="100000" sheet="1" objects="1" scenarios="1" formatColumns="0" formatRows="0" autoFilter="0"/>
  <autoFilter ref="C136:K519"/>
  <mergeCells count="12">
    <mergeCell ref="E129:H129"/>
    <mergeCell ref="L2:V2"/>
    <mergeCell ref="E85:H85"/>
    <mergeCell ref="E87:H87"/>
    <mergeCell ref="E89:H89"/>
    <mergeCell ref="E125:H125"/>
    <mergeCell ref="E127:H127"/>
    <mergeCell ref="E7:H7"/>
    <mergeCell ref="E9:H9"/>
    <mergeCell ref="E11:H11"/>
    <mergeCell ref="E20:H20"/>
    <mergeCell ref="E29:H29"/>
  </mergeCells>
  <pageMargins left="0.39370078740157483" right="0.39370078740157483" top="0.39370078740157483" bottom="0.39370078740157483" header="0" footer="0"/>
  <pageSetup paperSize="9" scale="88" fitToHeight="100" orientation="portrait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3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8" t="s">
        <v>101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1"/>
      <c r="AT3" s="18" t="s">
        <v>86</v>
      </c>
    </row>
    <row r="4" spans="1:46" s="1" customFormat="1" ht="24.95" customHeight="1">
      <c r="B4" s="21"/>
      <c r="D4" s="118" t="s">
        <v>123</v>
      </c>
      <c r="L4" s="21"/>
      <c r="M4" s="119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20" t="s">
        <v>16</v>
      </c>
      <c r="L6" s="21"/>
    </row>
    <row r="7" spans="1:46" s="1" customFormat="1" ht="16.5" customHeight="1">
      <c r="B7" s="21"/>
      <c r="E7" s="320" t="str">
        <f>'Rekapitulace stavby'!K6</f>
        <v>Praha Zbraslav ON - oprava</v>
      </c>
      <c r="F7" s="321"/>
      <c r="G7" s="321"/>
      <c r="H7" s="321"/>
      <c r="L7" s="21"/>
    </row>
    <row r="8" spans="1:46" s="1" customFormat="1" ht="12" customHeight="1">
      <c r="B8" s="21"/>
      <c r="D8" s="120" t="s">
        <v>124</v>
      </c>
      <c r="L8" s="21"/>
    </row>
    <row r="9" spans="1:46" s="2" customFormat="1" ht="16.5" customHeight="1">
      <c r="A9" s="35"/>
      <c r="B9" s="40"/>
      <c r="C9" s="35"/>
      <c r="D9" s="35"/>
      <c r="E9" s="320" t="s">
        <v>1044</v>
      </c>
      <c r="F9" s="323"/>
      <c r="G9" s="323"/>
      <c r="H9" s="323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20" t="s">
        <v>1045</v>
      </c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22" t="s">
        <v>1518</v>
      </c>
      <c r="F11" s="323"/>
      <c r="G11" s="323"/>
      <c r="H11" s="323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20" t="s">
        <v>18</v>
      </c>
      <c r="E13" s="35"/>
      <c r="F13" s="111" t="s">
        <v>1</v>
      </c>
      <c r="G13" s="35"/>
      <c r="H13" s="35"/>
      <c r="I13" s="120" t="s">
        <v>19</v>
      </c>
      <c r="J13" s="111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20" t="s">
        <v>20</v>
      </c>
      <c r="E14" s="35"/>
      <c r="F14" s="111" t="s">
        <v>21</v>
      </c>
      <c r="G14" s="35"/>
      <c r="H14" s="35"/>
      <c r="I14" s="120" t="s">
        <v>22</v>
      </c>
      <c r="J14" s="121" t="str">
        <f>'Rekapitulace stavby'!AN8</f>
        <v>11. 1. 2023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20" t="s">
        <v>24</v>
      </c>
      <c r="E16" s="35"/>
      <c r="F16" s="35"/>
      <c r="G16" s="35"/>
      <c r="H16" s="35"/>
      <c r="I16" s="120" t="s">
        <v>25</v>
      </c>
      <c r="J16" s="111" t="s">
        <v>26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11" t="s">
        <v>27</v>
      </c>
      <c r="F17" s="35"/>
      <c r="G17" s="35"/>
      <c r="H17" s="35"/>
      <c r="I17" s="120" t="s">
        <v>28</v>
      </c>
      <c r="J17" s="111" t="s">
        <v>29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20" t="s">
        <v>30</v>
      </c>
      <c r="E19" s="35"/>
      <c r="F19" s="35"/>
      <c r="G19" s="35"/>
      <c r="H19" s="35"/>
      <c r="I19" s="120" t="s">
        <v>25</v>
      </c>
      <c r="J19" s="31" t="str">
        <f>'Rekapitulace stavby'!AN13</f>
        <v>Vyplň údaj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24" t="str">
        <f>'Rekapitulace stavby'!E14</f>
        <v>Vyplň údaj</v>
      </c>
      <c r="F20" s="325"/>
      <c r="G20" s="325"/>
      <c r="H20" s="325"/>
      <c r="I20" s="120" t="s">
        <v>28</v>
      </c>
      <c r="J20" s="31" t="str">
        <f>'Rekapitulace stavby'!AN14</f>
        <v>Vyplň údaj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20" t="s">
        <v>32</v>
      </c>
      <c r="E22" s="35"/>
      <c r="F22" s="35"/>
      <c r="G22" s="35"/>
      <c r="H22" s="35"/>
      <c r="I22" s="120" t="s">
        <v>25</v>
      </c>
      <c r="J22" s="111" t="s">
        <v>1</v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11" t="s">
        <v>33</v>
      </c>
      <c r="F23" s="35"/>
      <c r="G23" s="35"/>
      <c r="H23" s="35"/>
      <c r="I23" s="120" t="s">
        <v>28</v>
      </c>
      <c r="J23" s="111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20" t="s">
        <v>35</v>
      </c>
      <c r="E25" s="35"/>
      <c r="F25" s="35"/>
      <c r="G25" s="35"/>
      <c r="H25" s="35"/>
      <c r="I25" s="120" t="s">
        <v>25</v>
      </c>
      <c r="J25" s="111" t="s">
        <v>1</v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11" t="s">
        <v>36</v>
      </c>
      <c r="F26" s="35"/>
      <c r="G26" s="35"/>
      <c r="H26" s="35"/>
      <c r="I26" s="120" t="s">
        <v>28</v>
      </c>
      <c r="J26" s="111" t="s">
        <v>1</v>
      </c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20" t="s">
        <v>37</v>
      </c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22"/>
      <c r="B29" s="123"/>
      <c r="C29" s="122"/>
      <c r="D29" s="122"/>
      <c r="E29" s="326" t="s">
        <v>1</v>
      </c>
      <c r="F29" s="326"/>
      <c r="G29" s="326"/>
      <c r="H29" s="326"/>
      <c r="I29" s="122"/>
      <c r="J29" s="122"/>
      <c r="K29" s="122"/>
      <c r="L29" s="124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5"/>
      <c r="E31" s="125"/>
      <c r="F31" s="125"/>
      <c r="G31" s="125"/>
      <c r="H31" s="125"/>
      <c r="I31" s="125"/>
      <c r="J31" s="125"/>
      <c r="K31" s="125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6" t="s">
        <v>38</v>
      </c>
      <c r="E32" s="35"/>
      <c r="F32" s="35"/>
      <c r="G32" s="35"/>
      <c r="H32" s="35"/>
      <c r="I32" s="35"/>
      <c r="J32" s="127">
        <f>ROUND(J131,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5"/>
      <c r="E33" s="125"/>
      <c r="F33" s="125"/>
      <c r="G33" s="125"/>
      <c r="H33" s="125"/>
      <c r="I33" s="125"/>
      <c r="J33" s="125"/>
      <c r="K33" s="12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8" t="s">
        <v>40</v>
      </c>
      <c r="G34" s="35"/>
      <c r="H34" s="35"/>
      <c r="I34" s="128" t="s">
        <v>39</v>
      </c>
      <c r="J34" s="128" t="s">
        <v>41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9" t="s">
        <v>42</v>
      </c>
      <c r="E35" s="120" t="s">
        <v>43</v>
      </c>
      <c r="F35" s="130">
        <f>ROUND((SUM(BE131:BE212)),  2)</f>
        <v>0</v>
      </c>
      <c r="G35" s="35"/>
      <c r="H35" s="35"/>
      <c r="I35" s="131">
        <v>0.21</v>
      </c>
      <c r="J35" s="130">
        <f>ROUND(((SUM(BE131:BE212))*I35),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20" t="s">
        <v>44</v>
      </c>
      <c r="F36" s="130">
        <f>ROUND((SUM(BF131:BF212)),  2)</f>
        <v>0</v>
      </c>
      <c r="G36" s="35"/>
      <c r="H36" s="35"/>
      <c r="I36" s="131">
        <v>0.15</v>
      </c>
      <c r="J36" s="130">
        <f>ROUND(((SUM(BF131:BF212))*I36),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0" t="s">
        <v>45</v>
      </c>
      <c r="F37" s="130">
        <f>ROUND((SUM(BG131:BG212)),  2)</f>
        <v>0</v>
      </c>
      <c r="G37" s="35"/>
      <c r="H37" s="35"/>
      <c r="I37" s="131">
        <v>0.21</v>
      </c>
      <c r="J37" s="130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20" t="s">
        <v>46</v>
      </c>
      <c r="F38" s="130">
        <f>ROUND((SUM(BH131:BH212)),  2)</f>
        <v>0</v>
      </c>
      <c r="G38" s="35"/>
      <c r="H38" s="35"/>
      <c r="I38" s="131">
        <v>0.15</v>
      </c>
      <c r="J38" s="130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20" t="s">
        <v>47</v>
      </c>
      <c r="F39" s="130">
        <f>ROUND((SUM(BI131:BI212)),  2)</f>
        <v>0</v>
      </c>
      <c r="G39" s="35"/>
      <c r="H39" s="35"/>
      <c r="I39" s="131">
        <v>0</v>
      </c>
      <c r="J39" s="130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32"/>
      <c r="D41" s="133" t="s">
        <v>48</v>
      </c>
      <c r="E41" s="134"/>
      <c r="F41" s="134"/>
      <c r="G41" s="135" t="s">
        <v>49</v>
      </c>
      <c r="H41" s="136" t="s">
        <v>50</v>
      </c>
      <c r="I41" s="134"/>
      <c r="J41" s="137">
        <f>SUM(J32:J39)</f>
        <v>0</v>
      </c>
      <c r="K41" s="138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40"/>
      <c r="C42" s="35"/>
      <c r="D42" s="35"/>
      <c r="E42" s="35"/>
      <c r="F42" s="35"/>
      <c r="G42" s="35"/>
      <c r="H42" s="35"/>
      <c r="I42" s="35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9" t="s">
        <v>51</v>
      </c>
      <c r="E50" s="140"/>
      <c r="F50" s="140"/>
      <c r="G50" s="139" t="s">
        <v>52</v>
      </c>
      <c r="H50" s="140"/>
      <c r="I50" s="140"/>
      <c r="J50" s="140"/>
      <c r="K50" s="140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>
      <c r="A61" s="35"/>
      <c r="B61" s="40"/>
      <c r="C61" s="35"/>
      <c r="D61" s="141" t="s">
        <v>53</v>
      </c>
      <c r="E61" s="142"/>
      <c r="F61" s="143" t="s">
        <v>54</v>
      </c>
      <c r="G61" s="141" t="s">
        <v>53</v>
      </c>
      <c r="H61" s="142"/>
      <c r="I61" s="142"/>
      <c r="J61" s="144" t="s">
        <v>54</v>
      </c>
      <c r="K61" s="142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>
      <c r="A65" s="35"/>
      <c r="B65" s="40"/>
      <c r="C65" s="35"/>
      <c r="D65" s="139" t="s">
        <v>55</v>
      </c>
      <c r="E65" s="145"/>
      <c r="F65" s="145"/>
      <c r="G65" s="139" t="s">
        <v>56</v>
      </c>
      <c r="H65" s="145"/>
      <c r="I65" s="145"/>
      <c r="J65" s="145"/>
      <c r="K65" s="14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>
      <c r="A76" s="35"/>
      <c r="B76" s="40"/>
      <c r="C76" s="35"/>
      <c r="D76" s="141" t="s">
        <v>53</v>
      </c>
      <c r="E76" s="142"/>
      <c r="F76" s="143" t="s">
        <v>54</v>
      </c>
      <c r="G76" s="141" t="s">
        <v>53</v>
      </c>
      <c r="H76" s="142"/>
      <c r="I76" s="142"/>
      <c r="J76" s="144" t="s">
        <v>54</v>
      </c>
      <c r="K76" s="142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5" customHeight="1">
      <c r="A81" s="35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customHeight="1">
      <c r="A82" s="35"/>
      <c r="B82" s="36"/>
      <c r="C82" s="24" t="s">
        <v>126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6.5" customHeight="1">
      <c r="A85" s="35"/>
      <c r="B85" s="36"/>
      <c r="C85" s="37"/>
      <c r="D85" s="37"/>
      <c r="E85" s="327" t="str">
        <f>E7</f>
        <v>Praha Zbraslav ON - oprava</v>
      </c>
      <c r="F85" s="328"/>
      <c r="G85" s="328"/>
      <c r="H85" s="328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customHeight="1">
      <c r="B86" s="22"/>
      <c r="C86" s="30" t="s">
        <v>124</v>
      </c>
      <c r="D86" s="23"/>
      <c r="E86" s="23"/>
      <c r="F86" s="23"/>
      <c r="G86" s="23"/>
      <c r="H86" s="23"/>
      <c r="I86" s="23"/>
      <c r="J86" s="23"/>
      <c r="K86" s="23"/>
      <c r="L86" s="21"/>
    </row>
    <row r="87" spans="1:31" s="2" customFormat="1" ht="16.5" customHeight="1">
      <c r="A87" s="35"/>
      <c r="B87" s="36"/>
      <c r="C87" s="37"/>
      <c r="D87" s="37"/>
      <c r="E87" s="327" t="s">
        <v>1044</v>
      </c>
      <c r="F87" s="329"/>
      <c r="G87" s="329"/>
      <c r="H87" s="329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s="2" customFormat="1" ht="12" customHeight="1">
      <c r="A88" s="35"/>
      <c r="B88" s="36"/>
      <c r="C88" s="30" t="s">
        <v>1045</v>
      </c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16.5" customHeight="1">
      <c r="A89" s="35"/>
      <c r="B89" s="36"/>
      <c r="C89" s="37"/>
      <c r="D89" s="37"/>
      <c r="E89" s="280" t="str">
        <f>E11</f>
        <v>3.2 - ZTI</v>
      </c>
      <c r="F89" s="329"/>
      <c r="G89" s="329"/>
      <c r="H89" s="329"/>
      <c r="I89" s="37"/>
      <c r="J89" s="37"/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2" customHeight="1">
      <c r="A91" s="35"/>
      <c r="B91" s="36"/>
      <c r="C91" s="30" t="s">
        <v>20</v>
      </c>
      <c r="D91" s="37"/>
      <c r="E91" s="37"/>
      <c r="F91" s="28" t="str">
        <f>F14</f>
        <v>Praha Zbraslav</v>
      </c>
      <c r="G91" s="37"/>
      <c r="H91" s="37"/>
      <c r="I91" s="30" t="s">
        <v>22</v>
      </c>
      <c r="J91" s="67" t="str">
        <f>IF(J14="","",J14)</f>
        <v>11. 1. 2023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5.2" customHeight="1">
      <c r="A93" s="35"/>
      <c r="B93" s="36"/>
      <c r="C93" s="30" t="s">
        <v>24</v>
      </c>
      <c r="D93" s="37"/>
      <c r="E93" s="37"/>
      <c r="F93" s="28" t="str">
        <f>E17</f>
        <v>Správa železnic, státní organizace</v>
      </c>
      <c r="G93" s="37"/>
      <c r="H93" s="37"/>
      <c r="I93" s="30" t="s">
        <v>32</v>
      </c>
      <c r="J93" s="33" t="str">
        <f>E23</f>
        <v xml:space="preserve"> </v>
      </c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15.2" customHeight="1">
      <c r="A94" s="35"/>
      <c r="B94" s="36"/>
      <c r="C94" s="30" t="s">
        <v>30</v>
      </c>
      <c r="D94" s="37"/>
      <c r="E94" s="37"/>
      <c r="F94" s="28" t="str">
        <f>IF(E20="","",E20)</f>
        <v>Vyplň údaj</v>
      </c>
      <c r="G94" s="37"/>
      <c r="H94" s="37"/>
      <c r="I94" s="30" t="s">
        <v>35</v>
      </c>
      <c r="J94" s="33" t="str">
        <f>E26</f>
        <v>L. Malý</v>
      </c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29.25" customHeight="1">
      <c r="A96" s="35"/>
      <c r="B96" s="36"/>
      <c r="C96" s="150" t="s">
        <v>127</v>
      </c>
      <c r="D96" s="151"/>
      <c r="E96" s="151"/>
      <c r="F96" s="151"/>
      <c r="G96" s="151"/>
      <c r="H96" s="151"/>
      <c r="I96" s="151"/>
      <c r="J96" s="152" t="s">
        <v>128</v>
      </c>
      <c r="K96" s="151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2.9" customHeight="1">
      <c r="A98" s="35"/>
      <c r="B98" s="36"/>
      <c r="C98" s="153" t="s">
        <v>129</v>
      </c>
      <c r="D98" s="37"/>
      <c r="E98" s="37"/>
      <c r="F98" s="37"/>
      <c r="G98" s="37"/>
      <c r="H98" s="37"/>
      <c r="I98" s="37"/>
      <c r="J98" s="85">
        <f>J131</f>
        <v>0</v>
      </c>
      <c r="K98" s="37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8" t="s">
        <v>130</v>
      </c>
    </row>
    <row r="99" spans="1:47" s="9" customFormat="1" ht="24.95" customHeight="1">
      <c r="B99" s="154"/>
      <c r="C99" s="155"/>
      <c r="D99" s="156" t="s">
        <v>131</v>
      </c>
      <c r="E99" s="157"/>
      <c r="F99" s="157"/>
      <c r="G99" s="157"/>
      <c r="H99" s="157"/>
      <c r="I99" s="157"/>
      <c r="J99" s="158">
        <f>J132</f>
        <v>0</v>
      </c>
      <c r="K99" s="155"/>
      <c r="L99" s="159"/>
    </row>
    <row r="100" spans="1:47" s="10" customFormat="1" ht="19.899999999999999" customHeight="1">
      <c r="B100" s="160"/>
      <c r="C100" s="105"/>
      <c r="D100" s="161" t="s">
        <v>132</v>
      </c>
      <c r="E100" s="162"/>
      <c r="F100" s="162"/>
      <c r="G100" s="162"/>
      <c r="H100" s="162"/>
      <c r="I100" s="162"/>
      <c r="J100" s="163">
        <f>J133</f>
        <v>0</v>
      </c>
      <c r="K100" s="105"/>
      <c r="L100" s="164"/>
    </row>
    <row r="101" spans="1:47" s="10" customFormat="1" ht="19.899999999999999" customHeight="1">
      <c r="B101" s="160"/>
      <c r="C101" s="105"/>
      <c r="D101" s="161" t="s">
        <v>505</v>
      </c>
      <c r="E101" s="162"/>
      <c r="F101" s="162"/>
      <c r="G101" s="162"/>
      <c r="H101" s="162"/>
      <c r="I101" s="162"/>
      <c r="J101" s="163">
        <f>J136</f>
        <v>0</v>
      </c>
      <c r="K101" s="105"/>
      <c r="L101" s="164"/>
    </row>
    <row r="102" spans="1:47" s="10" customFormat="1" ht="19.899999999999999" customHeight="1">
      <c r="B102" s="160"/>
      <c r="C102" s="105"/>
      <c r="D102" s="161" t="s">
        <v>133</v>
      </c>
      <c r="E102" s="162"/>
      <c r="F102" s="162"/>
      <c r="G102" s="162"/>
      <c r="H102" s="162"/>
      <c r="I102" s="162"/>
      <c r="J102" s="163">
        <f>J138</f>
        <v>0</v>
      </c>
      <c r="K102" s="105"/>
      <c r="L102" s="164"/>
    </row>
    <row r="103" spans="1:47" s="10" customFormat="1" ht="19.899999999999999" customHeight="1">
      <c r="B103" s="160"/>
      <c r="C103" s="105"/>
      <c r="D103" s="161" t="s">
        <v>134</v>
      </c>
      <c r="E103" s="162"/>
      <c r="F103" s="162"/>
      <c r="G103" s="162"/>
      <c r="H103" s="162"/>
      <c r="I103" s="162"/>
      <c r="J103" s="163">
        <f>J142</f>
        <v>0</v>
      </c>
      <c r="K103" s="105"/>
      <c r="L103" s="164"/>
    </row>
    <row r="104" spans="1:47" s="10" customFormat="1" ht="19.899999999999999" customHeight="1">
      <c r="B104" s="160"/>
      <c r="C104" s="105"/>
      <c r="D104" s="161" t="s">
        <v>135</v>
      </c>
      <c r="E104" s="162"/>
      <c r="F104" s="162"/>
      <c r="G104" s="162"/>
      <c r="H104" s="162"/>
      <c r="I104" s="162"/>
      <c r="J104" s="163">
        <f>J153</f>
        <v>0</v>
      </c>
      <c r="K104" s="105"/>
      <c r="L104" s="164"/>
    </row>
    <row r="105" spans="1:47" s="9" customFormat="1" ht="24.95" customHeight="1">
      <c r="B105" s="154"/>
      <c r="C105" s="155"/>
      <c r="D105" s="156" t="s">
        <v>136</v>
      </c>
      <c r="E105" s="157"/>
      <c r="F105" s="157"/>
      <c r="G105" s="157"/>
      <c r="H105" s="157"/>
      <c r="I105" s="157"/>
      <c r="J105" s="158">
        <f>J155</f>
        <v>0</v>
      </c>
      <c r="K105" s="155"/>
      <c r="L105" s="159"/>
    </row>
    <row r="106" spans="1:47" s="10" customFormat="1" ht="19.899999999999999" customHeight="1">
      <c r="B106" s="160"/>
      <c r="C106" s="105"/>
      <c r="D106" s="161" t="s">
        <v>1519</v>
      </c>
      <c r="E106" s="162"/>
      <c r="F106" s="162"/>
      <c r="G106" s="162"/>
      <c r="H106" s="162"/>
      <c r="I106" s="162"/>
      <c r="J106" s="163">
        <f>J156</f>
        <v>0</v>
      </c>
      <c r="K106" s="105"/>
      <c r="L106" s="164"/>
    </row>
    <row r="107" spans="1:47" s="10" customFormat="1" ht="19.899999999999999" customHeight="1">
      <c r="B107" s="160"/>
      <c r="C107" s="105"/>
      <c r="D107" s="161" t="s">
        <v>1520</v>
      </c>
      <c r="E107" s="162"/>
      <c r="F107" s="162"/>
      <c r="G107" s="162"/>
      <c r="H107" s="162"/>
      <c r="I107" s="162"/>
      <c r="J107" s="163">
        <f>J170</f>
        <v>0</v>
      </c>
      <c r="K107" s="105"/>
      <c r="L107" s="164"/>
    </row>
    <row r="108" spans="1:47" s="10" customFormat="1" ht="19.899999999999999" customHeight="1">
      <c r="B108" s="160"/>
      <c r="C108" s="105"/>
      <c r="D108" s="161" t="s">
        <v>1047</v>
      </c>
      <c r="E108" s="162"/>
      <c r="F108" s="162"/>
      <c r="G108" s="162"/>
      <c r="H108" s="162"/>
      <c r="I108" s="162"/>
      <c r="J108" s="163">
        <f>J185</f>
        <v>0</v>
      </c>
      <c r="K108" s="105"/>
      <c r="L108" s="164"/>
    </row>
    <row r="109" spans="1:47" s="10" customFormat="1" ht="19.899999999999999" customHeight="1">
      <c r="B109" s="160"/>
      <c r="C109" s="105"/>
      <c r="D109" s="161" t="s">
        <v>1521</v>
      </c>
      <c r="E109" s="162"/>
      <c r="F109" s="162"/>
      <c r="G109" s="162"/>
      <c r="H109" s="162"/>
      <c r="I109" s="162"/>
      <c r="J109" s="163">
        <f>J208</f>
        <v>0</v>
      </c>
      <c r="K109" s="105"/>
      <c r="L109" s="164"/>
    </row>
    <row r="110" spans="1:47" s="2" customFormat="1" ht="21.75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47" s="2" customFormat="1" ht="6.95" customHeight="1">
      <c r="A111" s="35"/>
      <c r="B111" s="55"/>
      <c r="C111" s="56"/>
      <c r="D111" s="56"/>
      <c r="E111" s="56"/>
      <c r="F111" s="56"/>
      <c r="G111" s="56"/>
      <c r="H111" s="56"/>
      <c r="I111" s="56"/>
      <c r="J111" s="56"/>
      <c r="K111" s="56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5" spans="1:31" s="2" customFormat="1" ht="6.95" customHeight="1">
      <c r="A115" s="35"/>
      <c r="B115" s="57"/>
      <c r="C115" s="58"/>
      <c r="D115" s="58"/>
      <c r="E115" s="58"/>
      <c r="F115" s="58"/>
      <c r="G115" s="58"/>
      <c r="H115" s="58"/>
      <c r="I115" s="58"/>
      <c r="J115" s="58"/>
      <c r="K115" s="58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31" s="2" customFormat="1" ht="24.95" customHeight="1">
      <c r="A116" s="35"/>
      <c r="B116" s="36"/>
      <c r="C116" s="24" t="s">
        <v>144</v>
      </c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31" s="2" customFormat="1" ht="6.95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31" s="2" customFormat="1" ht="12" customHeight="1">
      <c r="A118" s="35"/>
      <c r="B118" s="36"/>
      <c r="C118" s="30" t="s">
        <v>16</v>
      </c>
      <c r="D118" s="37"/>
      <c r="E118" s="37"/>
      <c r="F118" s="37"/>
      <c r="G118" s="37"/>
      <c r="H118" s="37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31" s="2" customFormat="1" ht="16.5" customHeight="1">
      <c r="A119" s="35"/>
      <c r="B119" s="36"/>
      <c r="C119" s="37"/>
      <c r="D119" s="37"/>
      <c r="E119" s="327" t="str">
        <f>E7</f>
        <v>Praha Zbraslav ON - oprava</v>
      </c>
      <c r="F119" s="328"/>
      <c r="G119" s="328"/>
      <c r="H119" s="328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31" s="1" customFormat="1" ht="12" customHeight="1">
      <c r="B120" s="22"/>
      <c r="C120" s="30" t="s">
        <v>124</v>
      </c>
      <c r="D120" s="23"/>
      <c r="E120" s="23"/>
      <c r="F120" s="23"/>
      <c r="G120" s="23"/>
      <c r="H120" s="23"/>
      <c r="I120" s="23"/>
      <c r="J120" s="23"/>
      <c r="K120" s="23"/>
      <c r="L120" s="21"/>
    </row>
    <row r="121" spans="1:31" s="2" customFormat="1" ht="16.5" customHeight="1">
      <c r="A121" s="35"/>
      <c r="B121" s="36"/>
      <c r="C121" s="37"/>
      <c r="D121" s="37"/>
      <c r="E121" s="327" t="s">
        <v>1044</v>
      </c>
      <c r="F121" s="329"/>
      <c r="G121" s="329"/>
      <c r="H121" s="329"/>
      <c r="I121" s="37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s="2" customFormat="1" ht="12" customHeight="1">
      <c r="A122" s="35"/>
      <c r="B122" s="36"/>
      <c r="C122" s="30" t="s">
        <v>1045</v>
      </c>
      <c r="D122" s="37"/>
      <c r="E122" s="37"/>
      <c r="F122" s="37"/>
      <c r="G122" s="37"/>
      <c r="H122" s="37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16.5" customHeight="1">
      <c r="A123" s="35"/>
      <c r="B123" s="36"/>
      <c r="C123" s="37"/>
      <c r="D123" s="37"/>
      <c r="E123" s="280" t="str">
        <f>E11</f>
        <v>3.2 - ZTI</v>
      </c>
      <c r="F123" s="329"/>
      <c r="G123" s="329"/>
      <c r="H123" s="329"/>
      <c r="I123" s="37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6.95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12" customHeight="1">
      <c r="A125" s="35"/>
      <c r="B125" s="36"/>
      <c r="C125" s="30" t="s">
        <v>20</v>
      </c>
      <c r="D125" s="37"/>
      <c r="E125" s="37"/>
      <c r="F125" s="28" t="str">
        <f>F14</f>
        <v>Praha Zbraslav</v>
      </c>
      <c r="G125" s="37"/>
      <c r="H125" s="37"/>
      <c r="I125" s="30" t="s">
        <v>22</v>
      </c>
      <c r="J125" s="67" t="str">
        <f>IF(J14="","",J14)</f>
        <v>11. 1. 2023</v>
      </c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6.95" customHeight="1">
      <c r="A126" s="35"/>
      <c r="B126" s="36"/>
      <c r="C126" s="37"/>
      <c r="D126" s="37"/>
      <c r="E126" s="37"/>
      <c r="F126" s="37"/>
      <c r="G126" s="37"/>
      <c r="H126" s="37"/>
      <c r="I126" s="37"/>
      <c r="J126" s="37"/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15.2" customHeight="1">
      <c r="A127" s="35"/>
      <c r="B127" s="36"/>
      <c r="C127" s="30" t="s">
        <v>24</v>
      </c>
      <c r="D127" s="37"/>
      <c r="E127" s="37"/>
      <c r="F127" s="28" t="str">
        <f>E17</f>
        <v>Správa železnic, státní organizace</v>
      </c>
      <c r="G127" s="37"/>
      <c r="H127" s="37"/>
      <c r="I127" s="30" t="s">
        <v>32</v>
      </c>
      <c r="J127" s="33" t="str">
        <f>E23</f>
        <v xml:space="preserve"> </v>
      </c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2" customFormat="1" ht="15.2" customHeight="1">
      <c r="A128" s="35"/>
      <c r="B128" s="36"/>
      <c r="C128" s="30" t="s">
        <v>30</v>
      </c>
      <c r="D128" s="37"/>
      <c r="E128" s="37"/>
      <c r="F128" s="28" t="str">
        <f>IF(E20="","",E20)</f>
        <v>Vyplň údaj</v>
      </c>
      <c r="G128" s="37"/>
      <c r="H128" s="37"/>
      <c r="I128" s="30" t="s">
        <v>35</v>
      </c>
      <c r="J128" s="33" t="str">
        <f>E26</f>
        <v>L. Malý</v>
      </c>
      <c r="K128" s="37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5" s="2" customFormat="1" ht="10.35" customHeight="1">
      <c r="A129" s="35"/>
      <c r="B129" s="36"/>
      <c r="C129" s="37"/>
      <c r="D129" s="37"/>
      <c r="E129" s="37"/>
      <c r="F129" s="37"/>
      <c r="G129" s="37"/>
      <c r="H129" s="37"/>
      <c r="I129" s="37"/>
      <c r="J129" s="37"/>
      <c r="K129" s="37"/>
      <c r="L129" s="52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pans="1:65" s="11" customFormat="1" ht="29.25" customHeight="1">
      <c r="A130" s="165"/>
      <c r="B130" s="166"/>
      <c r="C130" s="167" t="s">
        <v>145</v>
      </c>
      <c r="D130" s="168" t="s">
        <v>63</v>
      </c>
      <c r="E130" s="168" t="s">
        <v>59</v>
      </c>
      <c r="F130" s="168" t="s">
        <v>60</v>
      </c>
      <c r="G130" s="168" t="s">
        <v>146</v>
      </c>
      <c r="H130" s="168" t="s">
        <v>147</v>
      </c>
      <c r="I130" s="168" t="s">
        <v>148</v>
      </c>
      <c r="J130" s="169" t="s">
        <v>128</v>
      </c>
      <c r="K130" s="170" t="s">
        <v>149</v>
      </c>
      <c r="L130" s="171"/>
      <c r="M130" s="76" t="s">
        <v>1</v>
      </c>
      <c r="N130" s="77" t="s">
        <v>42</v>
      </c>
      <c r="O130" s="77" t="s">
        <v>150</v>
      </c>
      <c r="P130" s="77" t="s">
        <v>151</v>
      </c>
      <c r="Q130" s="77" t="s">
        <v>152</v>
      </c>
      <c r="R130" s="77" t="s">
        <v>153</v>
      </c>
      <c r="S130" s="77" t="s">
        <v>154</v>
      </c>
      <c r="T130" s="78" t="s">
        <v>155</v>
      </c>
      <c r="U130" s="165"/>
      <c r="V130" s="165"/>
      <c r="W130" s="165"/>
      <c r="X130" s="165"/>
      <c r="Y130" s="165"/>
      <c r="Z130" s="165"/>
      <c r="AA130" s="165"/>
      <c r="AB130" s="165"/>
      <c r="AC130" s="165"/>
      <c r="AD130" s="165"/>
      <c r="AE130" s="165"/>
    </row>
    <row r="131" spans="1:65" s="2" customFormat="1" ht="22.9" customHeight="1">
      <c r="A131" s="35"/>
      <c r="B131" s="36"/>
      <c r="C131" s="83" t="s">
        <v>156</v>
      </c>
      <c r="D131" s="37"/>
      <c r="E131" s="37"/>
      <c r="F131" s="37"/>
      <c r="G131" s="37"/>
      <c r="H131" s="37"/>
      <c r="I131" s="37"/>
      <c r="J131" s="172">
        <f>BK131</f>
        <v>0</v>
      </c>
      <c r="K131" s="37"/>
      <c r="L131" s="40"/>
      <c r="M131" s="79"/>
      <c r="N131" s="173"/>
      <c r="O131" s="80"/>
      <c r="P131" s="174">
        <f>P132+P155</f>
        <v>0</v>
      </c>
      <c r="Q131" s="80"/>
      <c r="R131" s="174">
        <f>R132+R155</f>
        <v>0.58720360000000005</v>
      </c>
      <c r="S131" s="80"/>
      <c r="T131" s="175">
        <f>T132+T155</f>
        <v>2.4722200000000001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77</v>
      </c>
      <c r="AU131" s="18" t="s">
        <v>130</v>
      </c>
      <c r="BK131" s="176">
        <f>BK132+BK155</f>
        <v>0</v>
      </c>
    </row>
    <row r="132" spans="1:65" s="12" customFormat="1" ht="25.9" customHeight="1">
      <c r="B132" s="177"/>
      <c r="C132" s="178"/>
      <c r="D132" s="179" t="s">
        <v>77</v>
      </c>
      <c r="E132" s="180" t="s">
        <v>157</v>
      </c>
      <c r="F132" s="180" t="s">
        <v>158</v>
      </c>
      <c r="G132" s="178"/>
      <c r="H132" s="178"/>
      <c r="I132" s="181"/>
      <c r="J132" s="182">
        <f>BK132</f>
        <v>0</v>
      </c>
      <c r="K132" s="178"/>
      <c r="L132" s="183"/>
      <c r="M132" s="184"/>
      <c r="N132" s="185"/>
      <c r="O132" s="185"/>
      <c r="P132" s="186">
        <f>P133+P136+P138+P142+P153</f>
        <v>0</v>
      </c>
      <c r="Q132" s="185"/>
      <c r="R132" s="186">
        <f>R133+R136+R138+R142+R153</f>
        <v>0.17745360000000002</v>
      </c>
      <c r="S132" s="185"/>
      <c r="T132" s="187">
        <f>T133+T136+T138+T142+T153</f>
        <v>1.35</v>
      </c>
      <c r="AR132" s="188" t="s">
        <v>86</v>
      </c>
      <c r="AT132" s="189" t="s">
        <v>77</v>
      </c>
      <c r="AU132" s="189" t="s">
        <v>78</v>
      </c>
      <c r="AY132" s="188" t="s">
        <v>159</v>
      </c>
      <c r="BK132" s="190">
        <f>BK133+BK136+BK138+BK142+BK153</f>
        <v>0</v>
      </c>
    </row>
    <row r="133" spans="1:65" s="12" customFormat="1" ht="22.9" customHeight="1">
      <c r="B133" s="177"/>
      <c r="C133" s="178"/>
      <c r="D133" s="179" t="s">
        <v>77</v>
      </c>
      <c r="E133" s="191" t="s">
        <v>160</v>
      </c>
      <c r="F133" s="191" t="s">
        <v>161</v>
      </c>
      <c r="G133" s="178"/>
      <c r="H133" s="178"/>
      <c r="I133" s="181"/>
      <c r="J133" s="192">
        <f>BK133</f>
        <v>0</v>
      </c>
      <c r="K133" s="178"/>
      <c r="L133" s="183"/>
      <c r="M133" s="184"/>
      <c r="N133" s="185"/>
      <c r="O133" s="185"/>
      <c r="P133" s="186">
        <f>SUM(P134:P135)</f>
        <v>0</v>
      </c>
      <c r="Q133" s="185"/>
      <c r="R133" s="186">
        <f>SUM(R134:R135)</f>
        <v>9.4535999999999995E-3</v>
      </c>
      <c r="S133" s="185"/>
      <c r="T133" s="187">
        <f>SUM(T134:T135)</f>
        <v>0</v>
      </c>
      <c r="AR133" s="188" t="s">
        <v>86</v>
      </c>
      <c r="AT133" s="189" t="s">
        <v>77</v>
      </c>
      <c r="AU133" s="189" t="s">
        <v>86</v>
      </c>
      <c r="AY133" s="188" t="s">
        <v>159</v>
      </c>
      <c r="BK133" s="190">
        <f>SUM(BK134:BK135)</f>
        <v>0</v>
      </c>
    </row>
    <row r="134" spans="1:65" s="2" customFormat="1" ht="37.9" customHeight="1">
      <c r="A134" s="35"/>
      <c r="B134" s="36"/>
      <c r="C134" s="193" t="s">
        <v>86</v>
      </c>
      <c r="D134" s="193" t="s">
        <v>162</v>
      </c>
      <c r="E134" s="194" t="s">
        <v>1522</v>
      </c>
      <c r="F134" s="195" t="s">
        <v>1523</v>
      </c>
      <c r="G134" s="196" t="s">
        <v>269</v>
      </c>
      <c r="H134" s="197">
        <v>0.18</v>
      </c>
      <c r="I134" s="198"/>
      <c r="J134" s="199">
        <f>ROUND(I134*H134,2)</f>
        <v>0</v>
      </c>
      <c r="K134" s="200"/>
      <c r="L134" s="40"/>
      <c r="M134" s="201" t="s">
        <v>1</v>
      </c>
      <c r="N134" s="202" t="s">
        <v>44</v>
      </c>
      <c r="O134" s="72"/>
      <c r="P134" s="203">
        <f>O134*H134</f>
        <v>0</v>
      </c>
      <c r="Q134" s="203">
        <v>5.2519999999999997E-2</v>
      </c>
      <c r="R134" s="203">
        <f>Q134*H134</f>
        <v>9.4535999999999995E-3</v>
      </c>
      <c r="S134" s="203">
        <v>0</v>
      </c>
      <c r="T134" s="204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5" t="s">
        <v>166</v>
      </c>
      <c r="AT134" s="205" t="s">
        <v>162</v>
      </c>
      <c r="AU134" s="205" t="s">
        <v>88</v>
      </c>
      <c r="AY134" s="18" t="s">
        <v>159</v>
      </c>
      <c r="BE134" s="206">
        <f>IF(N134="základní",J134,0)</f>
        <v>0</v>
      </c>
      <c r="BF134" s="206">
        <f>IF(N134="snížená",J134,0)</f>
        <v>0</v>
      </c>
      <c r="BG134" s="206">
        <f>IF(N134="zákl. přenesená",J134,0)</f>
        <v>0</v>
      </c>
      <c r="BH134" s="206">
        <f>IF(N134="sníž. přenesená",J134,0)</f>
        <v>0</v>
      </c>
      <c r="BI134" s="206">
        <f>IF(N134="nulová",J134,0)</f>
        <v>0</v>
      </c>
      <c r="BJ134" s="18" t="s">
        <v>88</v>
      </c>
      <c r="BK134" s="206">
        <f>ROUND(I134*H134,2)</f>
        <v>0</v>
      </c>
      <c r="BL134" s="18" t="s">
        <v>166</v>
      </c>
      <c r="BM134" s="205" t="s">
        <v>1524</v>
      </c>
    </row>
    <row r="135" spans="1:65" s="13" customFormat="1" ht="11.25">
      <c r="B135" s="207"/>
      <c r="C135" s="208"/>
      <c r="D135" s="209" t="s">
        <v>182</v>
      </c>
      <c r="E135" s="210" t="s">
        <v>1</v>
      </c>
      <c r="F135" s="211" t="s">
        <v>1525</v>
      </c>
      <c r="G135" s="208"/>
      <c r="H135" s="212">
        <v>0.18</v>
      </c>
      <c r="I135" s="213"/>
      <c r="J135" s="208"/>
      <c r="K135" s="208"/>
      <c r="L135" s="214"/>
      <c r="M135" s="215"/>
      <c r="N135" s="216"/>
      <c r="O135" s="216"/>
      <c r="P135" s="216"/>
      <c r="Q135" s="216"/>
      <c r="R135" s="216"/>
      <c r="S135" s="216"/>
      <c r="T135" s="217"/>
      <c r="AT135" s="218" t="s">
        <v>182</v>
      </c>
      <c r="AU135" s="218" t="s">
        <v>88</v>
      </c>
      <c r="AV135" s="13" t="s">
        <v>88</v>
      </c>
      <c r="AW135" s="13" t="s">
        <v>34</v>
      </c>
      <c r="AX135" s="13" t="s">
        <v>86</v>
      </c>
      <c r="AY135" s="218" t="s">
        <v>159</v>
      </c>
    </row>
    <row r="136" spans="1:65" s="12" customFormat="1" ht="22.9" customHeight="1">
      <c r="B136" s="177"/>
      <c r="C136" s="178"/>
      <c r="D136" s="179" t="s">
        <v>77</v>
      </c>
      <c r="E136" s="191" t="s">
        <v>191</v>
      </c>
      <c r="F136" s="191" t="s">
        <v>548</v>
      </c>
      <c r="G136" s="178"/>
      <c r="H136" s="178"/>
      <c r="I136" s="181"/>
      <c r="J136" s="192">
        <f>BK136</f>
        <v>0</v>
      </c>
      <c r="K136" s="178"/>
      <c r="L136" s="183"/>
      <c r="M136" s="184"/>
      <c r="N136" s="185"/>
      <c r="O136" s="185"/>
      <c r="P136" s="186">
        <f>P137</f>
        <v>0</v>
      </c>
      <c r="Q136" s="185"/>
      <c r="R136" s="186">
        <f>R137</f>
        <v>0.16800000000000001</v>
      </c>
      <c r="S136" s="185"/>
      <c r="T136" s="187">
        <f>T137</f>
        <v>0</v>
      </c>
      <c r="AR136" s="188" t="s">
        <v>86</v>
      </c>
      <c r="AT136" s="189" t="s">
        <v>77</v>
      </c>
      <c r="AU136" s="189" t="s">
        <v>86</v>
      </c>
      <c r="AY136" s="188" t="s">
        <v>159</v>
      </c>
      <c r="BK136" s="190">
        <f>BK137</f>
        <v>0</v>
      </c>
    </row>
    <row r="137" spans="1:65" s="2" customFormat="1" ht="21.75" customHeight="1">
      <c r="A137" s="35"/>
      <c r="B137" s="36"/>
      <c r="C137" s="193" t="s">
        <v>88</v>
      </c>
      <c r="D137" s="193" t="s">
        <v>162</v>
      </c>
      <c r="E137" s="194" t="s">
        <v>1526</v>
      </c>
      <c r="F137" s="195" t="s">
        <v>1527</v>
      </c>
      <c r="G137" s="196" t="s">
        <v>269</v>
      </c>
      <c r="H137" s="197">
        <v>4.2</v>
      </c>
      <c r="I137" s="198"/>
      <c r="J137" s="199">
        <f>ROUND(I137*H137,2)</f>
        <v>0</v>
      </c>
      <c r="K137" s="200"/>
      <c r="L137" s="40"/>
      <c r="M137" s="201" t="s">
        <v>1</v>
      </c>
      <c r="N137" s="202" t="s">
        <v>44</v>
      </c>
      <c r="O137" s="72"/>
      <c r="P137" s="203">
        <f>O137*H137</f>
        <v>0</v>
      </c>
      <c r="Q137" s="203">
        <v>0.04</v>
      </c>
      <c r="R137" s="203">
        <f>Q137*H137</f>
        <v>0.16800000000000001</v>
      </c>
      <c r="S137" s="203">
        <v>0</v>
      </c>
      <c r="T137" s="204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5" t="s">
        <v>166</v>
      </c>
      <c r="AT137" s="205" t="s">
        <v>162</v>
      </c>
      <c r="AU137" s="205" t="s">
        <v>88</v>
      </c>
      <c r="AY137" s="18" t="s">
        <v>159</v>
      </c>
      <c r="BE137" s="206">
        <f>IF(N137="základní",J137,0)</f>
        <v>0</v>
      </c>
      <c r="BF137" s="206">
        <f>IF(N137="snížená",J137,0)</f>
        <v>0</v>
      </c>
      <c r="BG137" s="206">
        <f>IF(N137="zákl. přenesená",J137,0)</f>
        <v>0</v>
      </c>
      <c r="BH137" s="206">
        <f>IF(N137="sníž. přenesená",J137,0)</f>
        <v>0</v>
      </c>
      <c r="BI137" s="206">
        <f>IF(N137="nulová",J137,0)</f>
        <v>0</v>
      </c>
      <c r="BJ137" s="18" t="s">
        <v>88</v>
      </c>
      <c r="BK137" s="206">
        <f>ROUND(I137*H137,2)</f>
        <v>0</v>
      </c>
      <c r="BL137" s="18" t="s">
        <v>166</v>
      </c>
      <c r="BM137" s="205" t="s">
        <v>1528</v>
      </c>
    </row>
    <row r="138" spans="1:65" s="12" customFormat="1" ht="22.9" customHeight="1">
      <c r="B138" s="177"/>
      <c r="C138" s="178"/>
      <c r="D138" s="179" t="s">
        <v>77</v>
      </c>
      <c r="E138" s="191" t="s">
        <v>168</v>
      </c>
      <c r="F138" s="191" t="s">
        <v>169</v>
      </c>
      <c r="G138" s="178"/>
      <c r="H138" s="178"/>
      <c r="I138" s="181"/>
      <c r="J138" s="192">
        <f>BK138</f>
        <v>0</v>
      </c>
      <c r="K138" s="178"/>
      <c r="L138" s="183"/>
      <c r="M138" s="184"/>
      <c r="N138" s="185"/>
      <c r="O138" s="185"/>
      <c r="P138" s="186">
        <f>SUM(P139:P141)</f>
        <v>0</v>
      </c>
      <c r="Q138" s="185"/>
      <c r="R138" s="186">
        <f>SUM(R139:R141)</f>
        <v>0</v>
      </c>
      <c r="S138" s="185"/>
      <c r="T138" s="187">
        <f>SUM(T139:T141)</f>
        <v>1.35</v>
      </c>
      <c r="AR138" s="188" t="s">
        <v>86</v>
      </c>
      <c r="AT138" s="189" t="s">
        <v>77</v>
      </c>
      <c r="AU138" s="189" t="s">
        <v>86</v>
      </c>
      <c r="AY138" s="188" t="s">
        <v>159</v>
      </c>
      <c r="BK138" s="190">
        <f>SUM(BK139:BK141)</f>
        <v>0</v>
      </c>
    </row>
    <row r="139" spans="1:65" s="2" customFormat="1" ht="37.9" customHeight="1">
      <c r="A139" s="35"/>
      <c r="B139" s="36"/>
      <c r="C139" s="193" t="s">
        <v>160</v>
      </c>
      <c r="D139" s="193" t="s">
        <v>162</v>
      </c>
      <c r="E139" s="194" t="s">
        <v>1529</v>
      </c>
      <c r="F139" s="195" t="s">
        <v>1530</v>
      </c>
      <c r="G139" s="196" t="s">
        <v>249</v>
      </c>
      <c r="H139" s="197">
        <v>30</v>
      </c>
      <c r="I139" s="198"/>
      <c r="J139" s="199">
        <f>ROUND(I139*H139,2)</f>
        <v>0</v>
      </c>
      <c r="K139" s="200"/>
      <c r="L139" s="40"/>
      <c r="M139" s="201" t="s">
        <v>1</v>
      </c>
      <c r="N139" s="202" t="s">
        <v>44</v>
      </c>
      <c r="O139" s="72"/>
      <c r="P139" s="203">
        <f>O139*H139</f>
        <v>0</v>
      </c>
      <c r="Q139" s="203">
        <v>0</v>
      </c>
      <c r="R139" s="203">
        <f>Q139*H139</f>
        <v>0</v>
      </c>
      <c r="S139" s="203">
        <v>6.0000000000000001E-3</v>
      </c>
      <c r="T139" s="204">
        <f>S139*H139</f>
        <v>0.18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5" t="s">
        <v>166</v>
      </c>
      <c r="AT139" s="205" t="s">
        <v>162</v>
      </c>
      <c r="AU139" s="205" t="s">
        <v>88</v>
      </c>
      <c r="AY139" s="18" t="s">
        <v>159</v>
      </c>
      <c r="BE139" s="206">
        <f>IF(N139="základní",J139,0)</f>
        <v>0</v>
      </c>
      <c r="BF139" s="206">
        <f>IF(N139="snížená",J139,0)</f>
        <v>0</v>
      </c>
      <c r="BG139" s="206">
        <f>IF(N139="zákl. přenesená",J139,0)</f>
        <v>0</v>
      </c>
      <c r="BH139" s="206">
        <f>IF(N139="sníž. přenesená",J139,0)</f>
        <v>0</v>
      </c>
      <c r="BI139" s="206">
        <f>IF(N139="nulová",J139,0)</f>
        <v>0</v>
      </c>
      <c r="BJ139" s="18" t="s">
        <v>88</v>
      </c>
      <c r="BK139" s="206">
        <f>ROUND(I139*H139,2)</f>
        <v>0</v>
      </c>
      <c r="BL139" s="18" t="s">
        <v>166</v>
      </c>
      <c r="BM139" s="205" t="s">
        <v>1531</v>
      </c>
    </row>
    <row r="140" spans="1:65" s="2" customFormat="1" ht="37.9" customHeight="1">
      <c r="A140" s="35"/>
      <c r="B140" s="36"/>
      <c r="C140" s="193" t="s">
        <v>166</v>
      </c>
      <c r="D140" s="193" t="s">
        <v>162</v>
      </c>
      <c r="E140" s="194" t="s">
        <v>1532</v>
      </c>
      <c r="F140" s="195" t="s">
        <v>1533</v>
      </c>
      <c r="G140" s="196" t="s">
        <v>249</v>
      </c>
      <c r="H140" s="197">
        <v>20</v>
      </c>
      <c r="I140" s="198"/>
      <c r="J140" s="199">
        <f>ROUND(I140*H140,2)</f>
        <v>0</v>
      </c>
      <c r="K140" s="200"/>
      <c r="L140" s="40"/>
      <c r="M140" s="201" t="s">
        <v>1</v>
      </c>
      <c r="N140" s="202" t="s">
        <v>44</v>
      </c>
      <c r="O140" s="72"/>
      <c r="P140" s="203">
        <f>O140*H140</f>
        <v>0</v>
      </c>
      <c r="Q140" s="203">
        <v>0</v>
      </c>
      <c r="R140" s="203">
        <f>Q140*H140</f>
        <v>0</v>
      </c>
      <c r="S140" s="203">
        <v>1.7999999999999999E-2</v>
      </c>
      <c r="T140" s="204">
        <f>S140*H140</f>
        <v>0.36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5" t="s">
        <v>166</v>
      </c>
      <c r="AT140" s="205" t="s">
        <v>162</v>
      </c>
      <c r="AU140" s="205" t="s">
        <v>88</v>
      </c>
      <c r="AY140" s="18" t="s">
        <v>159</v>
      </c>
      <c r="BE140" s="206">
        <f>IF(N140="základní",J140,0)</f>
        <v>0</v>
      </c>
      <c r="BF140" s="206">
        <f>IF(N140="snížená",J140,0)</f>
        <v>0</v>
      </c>
      <c r="BG140" s="206">
        <f>IF(N140="zákl. přenesená",J140,0)</f>
        <v>0</v>
      </c>
      <c r="BH140" s="206">
        <f>IF(N140="sníž. přenesená",J140,0)</f>
        <v>0</v>
      </c>
      <c r="BI140" s="206">
        <f>IF(N140="nulová",J140,0)</f>
        <v>0</v>
      </c>
      <c r="BJ140" s="18" t="s">
        <v>88</v>
      </c>
      <c r="BK140" s="206">
        <f>ROUND(I140*H140,2)</f>
        <v>0</v>
      </c>
      <c r="BL140" s="18" t="s">
        <v>166</v>
      </c>
      <c r="BM140" s="205" t="s">
        <v>1534</v>
      </c>
    </row>
    <row r="141" spans="1:65" s="2" customFormat="1" ht="37.9" customHeight="1">
      <c r="A141" s="35"/>
      <c r="B141" s="36"/>
      <c r="C141" s="193" t="s">
        <v>187</v>
      </c>
      <c r="D141" s="193" t="s">
        <v>162</v>
      </c>
      <c r="E141" s="194" t="s">
        <v>1535</v>
      </c>
      <c r="F141" s="195" t="s">
        <v>1536</v>
      </c>
      <c r="G141" s="196" t="s">
        <v>249</v>
      </c>
      <c r="H141" s="197">
        <v>15</v>
      </c>
      <c r="I141" s="198"/>
      <c r="J141" s="199">
        <f>ROUND(I141*H141,2)</f>
        <v>0</v>
      </c>
      <c r="K141" s="200"/>
      <c r="L141" s="40"/>
      <c r="M141" s="201" t="s">
        <v>1</v>
      </c>
      <c r="N141" s="202" t="s">
        <v>44</v>
      </c>
      <c r="O141" s="72"/>
      <c r="P141" s="203">
        <f>O141*H141</f>
        <v>0</v>
      </c>
      <c r="Q141" s="203">
        <v>0</v>
      </c>
      <c r="R141" s="203">
        <f>Q141*H141</f>
        <v>0</v>
      </c>
      <c r="S141" s="203">
        <v>5.3999999999999999E-2</v>
      </c>
      <c r="T141" s="204">
        <f>S141*H141</f>
        <v>0.80999999999999994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05" t="s">
        <v>166</v>
      </c>
      <c r="AT141" s="205" t="s">
        <v>162</v>
      </c>
      <c r="AU141" s="205" t="s">
        <v>88</v>
      </c>
      <c r="AY141" s="18" t="s">
        <v>159</v>
      </c>
      <c r="BE141" s="206">
        <f>IF(N141="základní",J141,0)</f>
        <v>0</v>
      </c>
      <c r="BF141" s="206">
        <f>IF(N141="snížená",J141,0)</f>
        <v>0</v>
      </c>
      <c r="BG141" s="206">
        <f>IF(N141="zákl. přenesená",J141,0)</f>
        <v>0</v>
      </c>
      <c r="BH141" s="206">
        <f>IF(N141="sníž. přenesená",J141,0)</f>
        <v>0</v>
      </c>
      <c r="BI141" s="206">
        <f>IF(N141="nulová",J141,0)</f>
        <v>0</v>
      </c>
      <c r="BJ141" s="18" t="s">
        <v>88</v>
      </c>
      <c r="BK141" s="206">
        <f>ROUND(I141*H141,2)</f>
        <v>0</v>
      </c>
      <c r="BL141" s="18" t="s">
        <v>166</v>
      </c>
      <c r="BM141" s="205" t="s">
        <v>1537</v>
      </c>
    </row>
    <row r="142" spans="1:65" s="12" customFormat="1" ht="22.9" customHeight="1">
      <c r="B142" s="177"/>
      <c r="C142" s="178"/>
      <c r="D142" s="179" t="s">
        <v>77</v>
      </c>
      <c r="E142" s="191" t="s">
        <v>185</v>
      </c>
      <c r="F142" s="191" t="s">
        <v>186</v>
      </c>
      <c r="G142" s="178"/>
      <c r="H142" s="178"/>
      <c r="I142" s="181"/>
      <c r="J142" s="192">
        <f>BK142</f>
        <v>0</v>
      </c>
      <c r="K142" s="178"/>
      <c r="L142" s="183"/>
      <c r="M142" s="184"/>
      <c r="N142" s="185"/>
      <c r="O142" s="185"/>
      <c r="P142" s="186">
        <f>SUM(P143:P152)</f>
        <v>0</v>
      </c>
      <c r="Q142" s="185"/>
      <c r="R142" s="186">
        <f>SUM(R143:R152)</f>
        <v>0</v>
      </c>
      <c r="S142" s="185"/>
      <c r="T142" s="187">
        <f>SUM(T143:T152)</f>
        <v>0</v>
      </c>
      <c r="AR142" s="188" t="s">
        <v>86</v>
      </c>
      <c r="AT142" s="189" t="s">
        <v>77</v>
      </c>
      <c r="AU142" s="189" t="s">
        <v>86</v>
      </c>
      <c r="AY142" s="188" t="s">
        <v>159</v>
      </c>
      <c r="BK142" s="190">
        <f>SUM(BK143:BK152)</f>
        <v>0</v>
      </c>
    </row>
    <row r="143" spans="1:65" s="2" customFormat="1" ht="21.75" customHeight="1">
      <c r="A143" s="35"/>
      <c r="B143" s="36"/>
      <c r="C143" s="193" t="s">
        <v>191</v>
      </c>
      <c r="D143" s="193" t="s">
        <v>162</v>
      </c>
      <c r="E143" s="194" t="s">
        <v>1538</v>
      </c>
      <c r="F143" s="195" t="s">
        <v>1539</v>
      </c>
      <c r="G143" s="196" t="s">
        <v>176</v>
      </c>
      <c r="H143" s="197">
        <v>1.629</v>
      </c>
      <c r="I143" s="198"/>
      <c r="J143" s="199">
        <f>ROUND(I143*H143,2)</f>
        <v>0</v>
      </c>
      <c r="K143" s="200"/>
      <c r="L143" s="40"/>
      <c r="M143" s="201" t="s">
        <v>1</v>
      </c>
      <c r="N143" s="202" t="s">
        <v>44</v>
      </c>
      <c r="O143" s="72"/>
      <c r="P143" s="203">
        <f>O143*H143</f>
        <v>0</v>
      </c>
      <c r="Q143" s="203">
        <v>0</v>
      </c>
      <c r="R143" s="203">
        <f>Q143*H143</f>
        <v>0</v>
      </c>
      <c r="S143" s="203">
        <v>0</v>
      </c>
      <c r="T143" s="204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05" t="s">
        <v>166</v>
      </c>
      <c r="AT143" s="205" t="s">
        <v>162</v>
      </c>
      <c r="AU143" s="205" t="s">
        <v>88</v>
      </c>
      <c r="AY143" s="18" t="s">
        <v>159</v>
      </c>
      <c r="BE143" s="206">
        <f>IF(N143="základní",J143,0)</f>
        <v>0</v>
      </c>
      <c r="BF143" s="206">
        <f>IF(N143="snížená",J143,0)</f>
        <v>0</v>
      </c>
      <c r="BG143" s="206">
        <f>IF(N143="zákl. přenesená",J143,0)</f>
        <v>0</v>
      </c>
      <c r="BH143" s="206">
        <f>IF(N143="sníž. přenesená",J143,0)</f>
        <v>0</v>
      </c>
      <c r="BI143" s="206">
        <f>IF(N143="nulová",J143,0)</f>
        <v>0</v>
      </c>
      <c r="BJ143" s="18" t="s">
        <v>88</v>
      </c>
      <c r="BK143" s="206">
        <f>ROUND(I143*H143,2)</f>
        <v>0</v>
      </c>
      <c r="BL143" s="18" t="s">
        <v>166</v>
      </c>
      <c r="BM143" s="205" t="s">
        <v>1540</v>
      </c>
    </row>
    <row r="144" spans="1:65" s="2" customFormat="1" ht="55.5" customHeight="1">
      <c r="A144" s="35"/>
      <c r="B144" s="36"/>
      <c r="C144" s="193" t="s">
        <v>195</v>
      </c>
      <c r="D144" s="193" t="s">
        <v>162</v>
      </c>
      <c r="E144" s="194" t="s">
        <v>727</v>
      </c>
      <c r="F144" s="195" t="s">
        <v>728</v>
      </c>
      <c r="G144" s="196" t="s">
        <v>176</v>
      </c>
      <c r="H144" s="197">
        <v>0.82299999999999995</v>
      </c>
      <c r="I144" s="198"/>
      <c r="J144" s="199">
        <f>ROUND(I144*H144,2)</f>
        <v>0</v>
      </c>
      <c r="K144" s="200"/>
      <c r="L144" s="40"/>
      <c r="M144" s="201" t="s">
        <v>1</v>
      </c>
      <c r="N144" s="202" t="s">
        <v>44</v>
      </c>
      <c r="O144" s="72"/>
      <c r="P144" s="203">
        <f>O144*H144</f>
        <v>0</v>
      </c>
      <c r="Q144" s="203">
        <v>0</v>
      </c>
      <c r="R144" s="203">
        <f>Q144*H144</f>
        <v>0</v>
      </c>
      <c r="S144" s="203">
        <v>0</v>
      </c>
      <c r="T144" s="204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5" t="s">
        <v>166</v>
      </c>
      <c r="AT144" s="205" t="s">
        <v>162</v>
      </c>
      <c r="AU144" s="205" t="s">
        <v>88</v>
      </c>
      <c r="AY144" s="18" t="s">
        <v>159</v>
      </c>
      <c r="BE144" s="206">
        <f>IF(N144="základní",J144,0)</f>
        <v>0</v>
      </c>
      <c r="BF144" s="206">
        <f>IF(N144="snížená",J144,0)</f>
        <v>0</v>
      </c>
      <c r="BG144" s="206">
        <f>IF(N144="zákl. přenesená",J144,0)</f>
        <v>0</v>
      </c>
      <c r="BH144" s="206">
        <f>IF(N144="sníž. přenesená",J144,0)</f>
        <v>0</v>
      </c>
      <c r="BI144" s="206">
        <f>IF(N144="nulová",J144,0)</f>
        <v>0</v>
      </c>
      <c r="BJ144" s="18" t="s">
        <v>88</v>
      </c>
      <c r="BK144" s="206">
        <f>ROUND(I144*H144,2)</f>
        <v>0</v>
      </c>
      <c r="BL144" s="18" t="s">
        <v>166</v>
      </c>
      <c r="BM144" s="205" t="s">
        <v>1541</v>
      </c>
    </row>
    <row r="145" spans="1:65" s="2" customFormat="1" ht="29.25">
      <c r="A145" s="35"/>
      <c r="B145" s="36"/>
      <c r="C145" s="37"/>
      <c r="D145" s="209" t="s">
        <v>204</v>
      </c>
      <c r="E145" s="37"/>
      <c r="F145" s="230" t="s">
        <v>730</v>
      </c>
      <c r="G145" s="37"/>
      <c r="H145" s="37"/>
      <c r="I145" s="231"/>
      <c r="J145" s="37"/>
      <c r="K145" s="37"/>
      <c r="L145" s="40"/>
      <c r="M145" s="232"/>
      <c r="N145" s="233"/>
      <c r="O145" s="72"/>
      <c r="P145" s="72"/>
      <c r="Q145" s="72"/>
      <c r="R145" s="72"/>
      <c r="S145" s="72"/>
      <c r="T145" s="73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8" t="s">
        <v>204</v>
      </c>
      <c r="AU145" s="18" t="s">
        <v>88</v>
      </c>
    </row>
    <row r="146" spans="1:65" s="2" customFormat="1" ht="44.25" customHeight="1">
      <c r="A146" s="35"/>
      <c r="B146" s="36"/>
      <c r="C146" s="193" t="s">
        <v>200</v>
      </c>
      <c r="D146" s="193" t="s">
        <v>162</v>
      </c>
      <c r="E146" s="194" t="s">
        <v>1200</v>
      </c>
      <c r="F146" s="195" t="s">
        <v>1201</v>
      </c>
      <c r="G146" s="196" t="s">
        <v>176</v>
      </c>
      <c r="H146" s="197">
        <v>1.629</v>
      </c>
      <c r="I146" s="198"/>
      <c r="J146" s="199">
        <f>ROUND(I146*H146,2)</f>
        <v>0</v>
      </c>
      <c r="K146" s="200"/>
      <c r="L146" s="40"/>
      <c r="M146" s="201" t="s">
        <v>1</v>
      </c>
      <c r="N146" s="202" t="s">
        <v>44</v>
      </c>
      <c r="O146" s="72"/>
      <c r="P146" s="203">
        <f>O146*H146</f>
        <v>0</v>
      </c>
      <c r="Q146" s="203">
        <v>0</v>
      </c>
      <c r="R146" s="203">
        <f>Q146*H146</f>
        <v>0</v>
      </c>
      <c r="S146" s="203">
        <v>0</v>
      </c>
      <c r="T146" s="204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05" t="s">
        <v>166</v>
      </c>
      <c r="AT146" s="205" t="s">
        <v>162</v>
      </c>
      <c r="AU146" s="205" t="s">
        <v>88</v>
      </c>
      <c r="AY146" s="18" t="s">
        <v>159</v>
      </c>
      <c r="BE146" s="206">
        <f>IF(N146="základní",J146,0)</f>
        <v>0</v>
      </c>
      <c r="BF146" s="206">
        <f>IF(N146="snížená",J146,0)</f>
        <v>0</v>
      </c>
      <c r="BG146" s="206">
        <f>IF(N146="zákl. přenesená",J146,0)</f>
        <v>0</v>
      </c>
      <c r="BH146" s="206">
        <f>IF(N146="sníž. přenesená",J146,0)</f>
        <v>0</v>
      </c>
      <c r="BI146" s="206">
        <f>IF(N146="nulová",J146,0)</f>
        <v>0</v>
      </c>
      <c r="BJ146" s="18" t="s">
        <v>88</v>
      </c>
      <c r="BK146" s="206">
        <f>ROUND(I146*H146,2)</f>
        <v>0</v>
      </c>
      <c r="BL146" s="18" t="s">
        <v>166</v>
      </c>
      <c r="BM146" s="205" t="s">
        <v>1542</v>
      </c>
    </row>
    <row r="147" spans="1:65" s="2" customFormat="1" ht="33" customHeight="1">
      <c r="A147" s="35"/>
      <c r="B147" s="36"/>
      <c r="C147" s="193" t="s">
        <v>168</v>
      </c>
      <c r="D147" s="193" t="s">
        <v>162</v>
      </c>
      <c r="E147" s="194" t="s">
        <v>192</v>
      </c>
      <c r="F147" s="195" t="s">
        <v>1203</v>
      </c>
      <c r="G147" s="196" t="s">
        <v>176</v>
      </c>
      <c r="H147" s="197">
        <v>1.629</v>
      </c>
      <c r="I147" s="198"/>
      <c r="J147" s="199">
        <f>ROUND(I147*H147,2)</f>
        <v>0</v>
      </c>
      <c r="K147" s="200"/>
      <c r="L147" s="40"/>
      <c r="M147" s="201" t="s">
        <v>1</v>
      </c>
      <c r="N147" s="202" t="s">
        <v>44</v>
      </c>
      <c r="O147" s="72"/>
      <c r="P147" s="203">
        <f>O147*H147</f>
        <v>0</v>
      </c>
      <c r="Q147" s="203">
        <v>0</v>
      </c>
      <c r="R147" s="203">
        <f>Q147*H147</f>
        <v>0</v>
      </c>
      <c r="S147" s="203">
        <v>0</v>
      </c>
      <c r="T147" s="204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5" t="s">
        <v>166</v>
      </c>
      <c r="AT147" s="205" t="s">
        <v>162</v>
      </c>
      <c r="AU147" s="205" t="s">
        <v>88</v>
      </c>
      <c r="AY147" s="18" t="s">
        <v>159</v>
      </c>
      <c r="BE147" s="206">
        <f>IF(N147="základní",J147,0)</f>
        <v>0</v>
      </c>
      <c r="BF147" s="206">
        <f>IF(N147="snížená",J147,0)</f>
        <v>0</v>
      </c>
      <c r="BG147" s="206">
        <f>IF(N147="zákl. přenesená",J147,0)</f>
        <v>0</v>
      </c>
      <c r="BH147" s="206">
        <f>IF(N147="sníž. přenesená",J147,0)</f>
        <v>0</v>
      </c>
      <c r="BI147" s="206">
        <f>IF(N147="nulová",J147,0)</f>
        <v>0</v>
      </c>
      <c r="BJ147" s="18" t="s">
        <v>88</v>
      </c>
      <c r="BK147" s="206">
        <f>ROUND(I147*H147,2)</f>
        <v>0</v>
      </c>
      <c r="BL147" s="18" t="s">
        <v>166</v>
      </c>
      <c r="BM147" s="205" t="s">
        <v>1543</v>
      </c>
    </row>
    <row r="148" spans="1:65" s="2" customFormat="1" ht="44.25" customHeight="1">
      <c r="A148" s="35"/>
      <c r="B148" s="36"/>
      <c r="C148" s="193" t="s">
        <v>209</v>
      </c>
      <c r="D148" s="193" t="s">
        <v>162</v>
      </c>
      <c r="E148" s="194" t="s">
        <v>196</v>
      </c>
      <c r="F148" s="195" t="s">
        <v>1205</v>
      </c>
      <c r="G148" s="196" t="s">
        <v>176</v>
      </c>
      <c r="H148" s="197">
        <v>30.951000000000001</v>
      </c>
      <c r="I148" s="198"/>
      <c r="J148" s="199">
        <f>ROUND(I148*H148,2)</f>
        <v>0</v>
      </c>
      <c r="K148" s="200"/>
      <c r="L148" s="40"/>
      <c r="M148" s="201" t="s">
        <v>1</v>
      </c>
      <c r="N148" s="202" t="s">
        <v>44</v>
      </c>
      <c r="O148" s="72"/>
      <c r="P148" s="203">
        <f>O148*H148</f>
        <v>0</v>
      </c>
      <c r="Q148" s="203">
        <v>0</v>
      </c>
      <c r="R148" s="203">
        <f>Q148*H148</f>
        <v>0</v>
      </c>
      <c r="S148" s="203">
        <v>0</v>
      </c>
      <c r="T148" s="204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05" t="s">
        <v>166</v>
      </c>
      <c r="AT148" s="205" t="s">
        <v>162</v>
      </c>
      <c r="AU148" s="205" t="s">
        <v>88</v>
      </c>
      <c r="AY148" s="18" t="s">
        <v>159</v>
      </c>
      <c r="BE148" s="206">
        <f>IF(N148="základní",J148,0)</f>
        <v>0</v>
      </c>
      <c r="BF148" s="206">
        <f>IF(N148="snížená",J148,0)</f>
        <v>0</v>
      </c>
      <c r="BG148" s="206">
        <f>IF(N148="zákl. přenesená",J148,0)</f>
        <v>0</v>
      </c>
      <c r="BH148" s="206">
        <f>IF(N148="sníž. přenesená",J148,0)</f>
        <v>0</v>
      </c>
      <c r="BI148" s="206">
        <f>IF(N148="nulová",J148,0)</f>
        <v>0</v>
      </c>
      <c r="BJ148" s="18" t="s">
        <v>88</v>
      </c>
      <c r="BK148" s="206">
        <f>ROUND(I148*H148,2)</f>
        <v>0</v>
      </c>
      <c r="BL148" s="18" t="s">
        <v>166</v>
      </c>
      <c r="BM148" s="205" t="s">
        <v>1544</v>
      </c>
    </row>
    <row r="149" spans="1:65" s="13" customFormat="1" ht="11.25">
      <c r="B149" s="207"/>
      <c r="C149" s="208"/>
      <c r="D149" s="209" t="s">
        <v>182</v>
      </c>
      <c r="E149" s="210" t="s">
        <v>1</v>
      </c>
      <c r="F149" s="211" t="s">
        <v>1545</v>
      </c>
      <c r="G149" s="208"/>
      <c r="H149" s="212">
        <v>30.951000000000001</v>
      </c>
      <c r="I149" s="213"/>
      <c r="J149" s="208"/>
      <c r="K149" s="208"/>
      <c r="L149" s="214"/>
      <c r="M149" s="215"/>
      <c r="N149" s="216"/>
      <c r="O149" s="216"/>
      <c r="P149" s="216"/>
      <c r="Q149" s="216"/>
      <c r="R149" s="216"/>
      <c r="S149" s="216"/>
      <c r="T149" s="217"/>
      <c r="AT149" s="218" t="s">
        <v>182</v>
      </c>
      <c r="AU149" s="218" t="s">
        <v>88</v>
      </c>
      <c r="AV149" s="13" t="s">
        <v>88</v>
      </c>
      <c r="AW149" s="13" t="s">
        <v>34</v>
      </c>
      <c r="AX149" s="13" t="s">
        <v>86</v>
      </c>
      <c r="AY149" s="218" t="s">
        <v>159</v>
      </c>
    </row>
    <row r="150" spans="1:65" s="2" customFormat="1" ht="44.25" customHeight="1">
      <c r="A150" s="35"/>
      <c r="B150" s="36"/>
      <c r="C150" s="193" t="s">
        <v>217</v>
      </c>
      <c r="D150" s="193" t="s">
        <v>162</v>
      </c>
      <c r="E150" s="194" t="s">
        <v>1546</v>
      </c>
      <c r="F150" s="195" t="s">
        <v>1547</v>
      </c>
      <c r="G150" s="196" t="s">
        <v>176</v>
      </c>
      <c r="H150" s="197">
        <v>0.32700000000000001</v>
      </c>
      <c r="I150" s="198"/>
      <c r="J150" s="199">
        <f>ROUND(I150*H150,2)</f>
        <v>0</v>
      </c>
      <c r="K150" s="200"/>
      <c r="L150" s="40"/>
      <c r="M150" s="201" t="s">
        <v>1</v>
      </c>
      <c r="N150" s="202" t="s">
        <v>44</v>
      </c>
      <c r="O150" s="72"/>
      <c r="P150" s="203">
        <f>O150*H150</f>
        <v>0</v>
      </c>
      <c r="Q150" s="203">
        <v>0</v>
      </c>
      <c r="R150" s="203">
        <f>Q150*H150</f>
        <v>0</v>
      </c>
      <c r="S150" s="203">
        <v>0</v>
      </c>
      <c r="T150" s="204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05" t="s">
        <v>166</v>
      </c>
      <c r="AT150" s="205" t="s">
        <v>162</v>
      </c>
      <c r="AU150" s="205" t="s">
        <v>88</v>
      </c>
      <c r="AY150" s="18" t="s">
        <v>159</v>
      </c>
      <c r="BE150" s="206">
        <f>IF(N150="základní",J150,0)</f>
        <v>0</v>
      </c>
      <c r="BF150" s="206">
        <f>IF(N150="snížená",J150,0)</f>
        <v>0</v>
      </c>
      <c r="BG150" s="206">
        <f>IF(N150="zákl. přenesená",J150,0)</f>
        <v>0</v>
      </c>
      <c r="BH150" s="206">
        <f>IF(N150="sníž. přenesená",J150,0)</f>
        <v>0</v>
      </c>
      <c r="BI150" s="206">
        <f>IF(N150="nulová",J150,0)</f>
        <v>0</v>
      </c>
      <c r="BJ150" s="18" t="s">
        <v>88</v>
      </c>
      <c r="BK150" s="206">
        <f>ROUND(I150*H150,2)</f>
        <v>0</v>
      </c>
      <c r="BL150" s="18" t="s">
        <v>166</v>
      </c>
      <c r="BM150" s="205" t="s">
        <v>1548</v>
      </c>
    </row>
    <row r="151" spans="1:65" s="2" customFormat="1" ht="44.25" customHeight="1">
      <c r="A151" s="35"/>
      <c r="B151" s="36"/>
      <c r="C151" s="193" t="s">
        <v>221</v>
      </c>
      <c r="D151" s="193" t="s">
        <v>162</v>
      </c>
      <c r="E151" s="194" t="s">
        <v>1549</v>
      </c>
      <c r="F151" s="195" t="s">
        <v>1550</v>
      </c>
      <c r="G151" s="196" t="s">
        <v>176</v>
      </c>
      <c r="H151" s="197">
        <v>0.155</v>
      </c>
      <c r="I151" s="198"/>
      <c r="J151" s="199">
        <f>ROUND(I151*H151,2)</f>
        <v>0</v>
      </c>
      <c r="K151" s="200"/>
      <c r="L151" s="40"/>
      <c r="M151" s="201" t="s">
        <v>1</v>
      </c>
      <c r="N151" s="202" t="s">
        <v>44</v>
      </c>
      <c r="O151" s="72"/>
      <c r="P151" s="203">
        <f>O151*H151</f>
        <v>0</v>
      </c>
      <c r="Q151" s="203">
        <v>0</v>
      </c>
      <c r="R151" s="203">
        <f>Q151*H151</f>
        <v>0</v>
      </c>
      <c r="S151" s="203">
        <v>0</v>
      </c>
      <c r="T151" s="204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5" t="s">
        <v>166</v>
      </c>
      <c r="AT151" s="205" t="s">
        <v>162</v>
      </c>
      <c r="AU151" s="205" t="s">
        <v>88</v>
      </c>
      <c r="AY151" s="18" t="s">
        <v>159</v>
      </c>
      <c r="BE151" s="206">
        <f>IF(N151="základní",J151,0)</f>
        <v>0</v>
      </c>
      <c r="BF151" s="206">
        <f>IF(N151="snížená",J151,0)</f>
        <v>0</v>
      </c>
      <c r="BG151" s="206">
        <f>IF(N151="zákl. přenesená",J151,0)</f>
        <v>0</v>
      </c>
      <c r="BH151" s="206">
        <f>IF(N151="sníž. přenesená",J151,0)</f>
        <v>0</v>
      </c>
      <c r="BI151" s="206">
        <f>IF(N151="nulová",J151,0)</f>
        <v>0</v>
      </c>
      <c r="BJ151" s="18" t="s">
        <v>88</v>
      </c>
      <c r="BK151" s="206">
        <f>ROUND(I151*H151,2)</f>
        <v>0</v>
      </c>
      <c r="BL151" s="18" t="s">
        <v>166</v>
      </c>
      <c r="BM151" s="205" t="s">
        <v>1551</v>
      </c>
    </row>
    <row r="152" spans="1:65" s="2" customFormat="1" ht="55.5" customHeight="1">
      <c r="A152" s="35"/>
      <c r="B152" s="36"/>
      <c r="C152" s="193" t="s">
        <v>227</v>
      </c>
      <c r="D152" s="193" t="s">
        <v>162</v>
      </c>
      <c r="E152" s="194" t="s">
        <v>1552</v>
      </c>
      <c r="F152" s="195" t="s">
        <v>1553</v>
      </c>
      <c r="G152" s="196" t="s">
        <v>176</v>
      </c>
      <c r="H152" s="197">
        <v>1.147</v>
      </c>
      <c r="I152" s="198"/>
      <c r="J152" s="199">
        <f>ROUND(I152*H152,2)</f>
        <v>0</v>
      </c>
      <c r="K152" s="200"/>
      <c r="L152" s="40"/>
      <c r="M152" s="201" t="s">
        <v>1</v>
      </c>
      <c r="N152" s="202" t="s">
        <v>44</v>
      </c>
      <c r="O152" s="72"/>
      <c r="P152" s="203">
        <f>O152*H152</f>
        <v>0</v>
      </c>
      <c r="Q152" s="203">
        <v>0</v>
      </c>
      <c r="R152" s="203">
        <f>Q152*H152</f>
        <v>0</v>
      </c>
      <c r="S152" s="203">
        <v>0</v>
      </c>
      <c r="T152" s="204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05" t="s">
        <v>166</v>
      </c>
      <c r="AT152" s="205" t="s">
        <v>162</v>
      </c>
      <c r="AU152" s="205" t="s">
        <v>88</v>
      </c>
      <c r="AY152" s="18" t="s">
        <v>159</v>
      </c>
      <c r="BE152" s="206">
        <f>IF(N152="základní",J152,0)</f>
        <v>0</v>
      </c>
      <c r="BF152" s="206">
        <f>IF(N152="snížená",J152,0)</f>
        <v>0</v>
      </c>
      <c r="BG152" s="206">
        <f>IF(N152="zákl. přenesená",J152,0)</f>
        <v>0</v>
      </c>
      <c r="BH152" s="206">
        <f>IF(N152="sníž. přenesená",J152,0)</f>
        <v>0</v>
      </c>
      <c r="BI152" s="206">
        <f>IF(N152="nulová",J152,0)</f>
        <v>0</v>
      </c>
      <c r="BJ152" s="18" t="s">
        <v>88</v>
      </c>
      <c r="BK152" s="206">
        <f>ROUND(I152*H152,2)</f>
        <v>0</v>
      </c>
      <c r="BL152" s="18" t="s">
        <v>166</v>
      </c>
      <c r="BM152" s="205" t="s">
        <v>1554</v>
      </c>
    </row>
    <row r="153" spans="1:65" s="12" customFormat="1" ht="22.9" customHeight="1">
      <c r="B153" s="177"/>
      <c r="C153" s="178"/>
      <c r="D153" s="179" t="s">
        <v>77</v>
      </c>
      <c r="E153" s="191" t="s">
        <v>225</v>
      </c>
      <c r="F153" s="191" t="s">
        <v>226</v>
      </c>
      <c r="G153" s="178"/>
      <c r="H153" s="178"/>
      <c r="I153" s="181"/>
      <c r="J153" s="192">
        <f>BK153</f>
        <v>0</v>
      </c>
      <c r="K153" s="178"/>
      <c r="L153" s="183"/>
      <c r="M153" s="184"/>
      <c r="N153" s="185"/>
      <c r="O153" s="185"/>
      <c r="P153" s="186">
        <f>P154</f>
        <v>0</v>
      </c>
      <c r="Q153" s="185"/>
      <c r="R153" s="186">
        <f>R154</f>
        <v>0</v>
      </c>
      <c r="S153" s="185"/>
      <c r="T153" s="187">
        <f>T154</f>
        <v>0</v>
      </c>
      <c r="AR153" s="188" t="s">
        <v>86</v>
      </c>
      <c r="AT153" s="189" t="s">
        <v>77</v>
      </c>
      <c r="AU153" s="189" t="s">
        <v>86</v>
      </c>
      <c r="AY153" s="188" t="s">
        <v>159</v>
      </c>
      <c r="BK153" s="190">
        <f>BK154</f>
        <v>0</v>
      </c>
    </row>
    <row r="154" spans="1:65" s="2" customFormat="1" ht="55.5" customHeight="1">
      <c r="A154" s="35"/>
      <c r="B154" s="36"/>
      <c r="C154" s="193" t="s">
        <v>235</v>
      </c>
      <c r="D154" s="193" t="s">
        <v>162</v>
      </c>
      <c r="E154" s="194" t="s">
        <v>228</v>
      </c>
      <c r="F154" s="195" t="s">
        <v>1213</v>
      </c>
      <c r="G154" s="196" t="s">
        <v>176</v>
      </c>
      <c r="H154" s="197">
        <v>4.7149999999999999</v>
      </c>
      <c r="I154" s="198"/>
      <c r="J154" s="199">
        <f>ROUND(I154*H154,2)</f>
        <v>0</v>
      </c>
      <c r="K154" s="200"/>
      <c r="L154" s="40"/>
      <c r="M154" s="201" t="s">
        <v>1</v>
      </c>
      <c r="N154" s="202" t="s">
        <v>44</v>
      </c>
      <c r="O154" s="72"/>
      <c r="P154" s="203">
        <f>O154*H154</f>
        <v>0</v>
      </c>
      <c r="Q154" s="203">
        <v>0</v>
      </c>
      <c r="R154" s="203">
        <f>Q154*H154</f>
        <v>0</v>
      </c>
      <c r="S154" s="203">
        <v>0</v>
      </c>
      <c r="T154" s="204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05" t="s">
        <v>166</v>
      </c>
      <c r="AT154" s="205" t="s">
        <v>162</v>
      </c>
      <c r="AU154" s="205" t="s">
        <v>88</v>
      </c>
      <c r="AY154" s="18" t="s">
        <v>159</v>
      </c>
      <c r="BE154" s="206">
        <f>IF(N154="základní",J154,0)</f>
        <v>0</v>
      </c>
      <c r="BF154" s="206">
        <f>IF(N154="snížená",J154,0)</f>
        <v>0</v>
      </c>
      <c r="BG154" s="206">
        <f>IF(N154="zákl. přenesená",J154,0)</f>
        <v>0</v>
      </c>
      <c r="BH154" s="206">
        <f>IF(N154="sníž. přenesená",J154,0)</f>
        <v>0</v>
      </c>
      <c r="BI154" s="206">
        <f>IF(N154="nulová",J154,0)</f>
        <v>0</v>
      </c>
      <c r="BJ154" s="18" t="s">
        <v>88</v>
      </c>
      <c r="BK154" s="206">
        <f>ROUND(I154*H154,2)</f>
        <v>0</v>
      </c>
      <c r="BL154" s="18" t="s">
        <v>166</v>
      </c>
      <c r="BM154" s="205" t="s">
        <v>1555</v>
      </c>
    </row>
    <row r="155" spans="1:65" s="12" customFormat="1" ht="25.9" customHeight="1">
      <c r="B155" s="177"/>
      <c r="C155" s="178"/>
      <c r="D155" s="179" t="s">
        <v>77</v>
      </c>
      <c r="E155" s="180" t="s">
        <v>231</v>
      </c>
      <c r="F155" s="180" t="s">
        <v>232</v>
      </c>
      <c r="G155" s="178"/>
      <c r="H155" s="178"/>
      <c r="I155" s="181"/>
      <c r="J155" s="182">
        <f>BK155</f>
        <v>0</v>
      </c>
      <c r="K155" s="178"/>
      <c r="L155" s="183"/>
      <c r="M155" s="184"/>
      <c r="N155" s="185"/>
      <c r="O155" s="185"/>
      <c r="P155" s="186">
        <f>P156+P170+P185+P208</f>
        <v>0</v>
      </c>
      <c r="Q155" s="185"/>
      <c r="R155" s="186">
        <f>R156+R170+R185+R208</f>
        <v>0.40975</v>
      </c>
      <c r="S155" s="185"/>
      <c r="T155" s="187">
        <f>T156+T170+T185+T208</f>
        <v>1.12222</v>
      </c>
      <c r="AR155" s="188" t="s">
        <v>88</v>
      </c>
      <c r="AT155" s="189" t="s">
        <v>77</v>
      </c>
      <c r="AU155" s="189" t="s">
        <v>78</v>
      </c>
      <c r="AY155" s="188" t="s">
        <v>159</v>
      </c>
      <c r="BK155" s="190">
        <f>BK156+BK170+BK185+BK208</f>
        <v>0</v>
      </c>
    </row>
    <row r="156" spans="1:65" s="12" customFormat="1" ht="22.9" customHeight="1">
      <c r="B156" s="177"/>
      <c r="C156" s="178"/>
      <c r="D156" s="179" t="s">
        <v>77</v>
      </c>
      <c r="E156" s="191" t="s">
        <v>1556</v>
      </c>
      <c r="F156" s="191" t="s">
        <v>1557</v>
      </c>
      <c r="G156" s="178"/>
      <c r="H156" s="178"/>
      <c r="I156" s="181"/>
      <c r="J156" s="192">
        <f>BK156</f>
        <v>0</v>
      </c>
      <c r="K156" s="178"/>
      <c r="L156" s="183"/>
      <c r="M156" s="184"/>
      <c r="N156" s="185"/>
      <c r="O156" s="185"/>
      <c r="P156" s="186">
        <f>SUM(P157:P169)</f>
        <v>0</v>
      </c>
      <c r="Q156" s="185"/>
      <c r="R156" s="186">
        <f>SUM(R157:R169)</f>
        <v>0.12562999999999999</v>
      </c>
      <c r="S156" s="185"/>
      <c r="T156" s="187">
        <f>SUM(T157:T169)</f>
        <v>6.5750000000000003E-2</v>
      </c>
      <c r="AR156" s="188" t="s">
        <v>88</v>
      </c>
      <c r="AT156" s="189" t="s">
        <v>77</v>
      </c>
      <c r="AU156" s="189" t="s">
        <v>86</v>
      </c>
      <c r="AY156" s="188" t="s">
        <v>159</v>
      </c>
      <c r="BK156" s="190">
        <f>SUM(BK157:BK169)</f>
        <v>0</v>
      </c>
    </row>
    <row r="157" spans="1:65" s="2" customFormat="1" ht="33" customHeight="1">
      <c r="A157" s="35"/>
      <c r="B157" s="36"/>
      <c r="C157" s="193" t="s">
        <v>8</v>
      </c>
      <c r="D157" s="193" t="s">
        <v>162</v>
      </c>
      <c r="E157" s="194" t="s">
        <v>1558</v>
      </c>
      <c r="F157" s="195" t="s">
        <v>1559</v>
      </c>
      <c r="G157" s="196" t="s">
        <v>249</v>
      </c>
      <c r="H157" s="197">
        <v>25</v>
      </c>
      <c r="I157" s="198"/>
      <c r="J157" s="199">
        <f t="shared" ref="J157:J169" si="0">ROUND(I157*H157,2)</f>
        <v>0</v>
      </c>
      <c r="K157" s="200"/>
      <c r="L157" s="40"/>
      <c r="M157" s="201" t="s">
        <v>1</v>
      </c>
      <c r="N157" s="202" t="s">
        <v>44</v>
      </c>
      <c r="O157" s="72"/>
      <c r="P157" s="203">
        <f t="shared" ref="P157:P169" si="1">O157*H157</f>
        <v>0</v>
      </c>
      <c r="Q157" s="203">
        <v>0</v>
      </c>
      <c r="R157" s="203">
        <f t="shared" ref="R157:R169" si="2">Q157*H157</f>
        <v>0</v>
      </c>
      <c r="S157" s="203">
        <v>2.63E-3</v>
      </c>
      <c r="T157" s="204">
        <f t="shared" ref="T157:T169" si="3">S157*H157</f>
        <v>6.5750000000000003E-2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05" t="s">
        <v>238</v>
      </c>
      <c r="AT157" s="205" t="s">
        <v>162</v>
      </c>
      <c r="AU157" s="205" t="s">
        <v>88</v>
      </c>
      <c r="AY157" s="18" t="s">
        <v>159</v>
      </c>
      <c r="BE157" s="206">
        <f t="shared" ref="BE157:BE169" si="4">IF(N157="základní",J157,0)</f>
        <v>0</v>
      </c>
      <c r="BF157" s="206">
        <f t="shared" ref="BF157:BF169" si="5">IF(N157="snížená",J157,0)</f>
        <v>0</v>
      </c>
      <c r="BG157" s="206">
        <f t="shared" ref="BG157:BG169" si="6">IF(N157="zákl. přenesená",J157,0)</f>
        <v>0</v>
      </c>
      <c r="BH157" s="206">
        <f t="shared" ref="BH157:BH169" si="7">IF(N157="sníž. přenesená",J157,0)</f>
        <v>0</v>
      </c>
      <c r="BI157" s="206">
        <f t="shared" ref="BI157:BI169" si="8">IF(N157="nulová",J157,0)</f>
        <v>0</v>
      </c>
      <c r="BJ157" s="18" t="s">
        <v>88</v>
      </c>
      <c r="BK157" s="206">
        <f t="shared" ref="BK157:BK169" si="9">ROUND(I157*H157,2)</f>
        <v>0</v>
      </c>
      <c r="BL157" s="18" t="s">
        <v>238</v>
      </c>
      <c r="BM157" s="205" t="s">
        <v>1560</v>
      </c>
    </row>
    <row r="158" spans="1:65" s="2" customFormat="1" ht="21.75" customHeight="1">
      <c r="A158" s="35"/>
      <c r="B158" s="36"/>
      <c r="C158" s="193" t="s">
        <v>238</v>
      </c>
      <c r="D158" s="193" t="s">
        <v>162</v>
      </c>
      <c r="E158" s="194" t="s">
        <v>1561</v>
      </c>
      <c r="F158" s="195" t="s">
        <v>1562</v>
      </c>
      <c r="G158" s="196" t="s">
        <v>249</v>
      </c>
      <c r="H158" s="197">
        <v>15</v>
      </c>
      <c r="I158" s="198"/>
      <c r="J158" s="199">
        <f t="shared" si="0"/>
        <v>0</v>
      </c>
      <c r="K158" s="200"/>
      <c r="L158" s="40"/>
      <c r="M158" s="201" t="s">
        <v>1</v>
      </c>
      <c r="N158" s="202" t="s">
        <v>44</v>
      </c>
      <c r="O158" s="72"/>
      <c r="P158" s="203">
        <f t="shared" si="1"/>
        <v>0</v>
      </c>
      <c r="Q158" s="203">
        <v>7.4400000000000004E-3</v>
      </c>
      <c r="R158" s="203">
        <f t="shared" si="2"/>
        <v>0.1116</v>
      </c>
      <c r="S158" s="203">
        <v>0</v>
      </c>
      <c r="T158" s="204">
        <f t="shared" si="3"/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05" t="s">
        <v>238</v>
      </c>
      <c r="AT158" s="205" t="s">
        <v>162</v>
      </c>
      <c r="AU158" s="205" t="s">
        <v>88</v>
      </c>
      <c r="AY158" s="18" t="s">
        <v>159</v>
      </c>
      <c r="BE158" s="206">
        <f t="shared" si="4"/>
        <v>0</v>
      </c>
      <c r="BF158" s="206">
        <f t="shared" si="5"/>
        <v>0</v>
      </c>
      <c r="BG158" s="206">
        <f t="shared" si="6"/>
        <v>0</v>
      </c>
      <c r="BH158" s="206">
        <f t="shared" si="7"/>
        <v>0</v>
      </c>
      <c r="BI158" s="206">
        <f t="shared" si="8"/>
        <v>0</v>
      </c>
      <c r="BJ158" s="18" t="s">
        <v>88</v>
      </c>
      <c r="BK158" s="206">
        <f t="shared" si="9"/>
        <v>0</v>
      </c>
      <c r="BL158" s="18" t="s">
        <v>238</v>
      </c>
      <c r="BM158" s="205" t="s">
        <v>1563</v>
      </c>
    </row>
    <row r="159" spans="1:65" s="2" customFormat="1" ht="16.5" customHeight="1">
      <c r="A159" s="35"/>
      <c r="B159" s="36"/>
      <c r="C159" s="193" t="s">
        <v>255</v>
      </c>
      <c r="D159" s="193" t="s">
        <v>162</v>
      </c>
      <c r="E159" s="194" t="s">
        <v>1564</v>
      </c>
      <c r="F159" s="195" t="s">
        <v>1565</v>
      </c>
      <c r="G159" s="196" t="s">
        <v>1566</v>
      </c>
      <c r="H159" s="197">
        <v>1</v>
      </c>
      <c r="I159" s="198"/>
      <c r="J159" s="199">
        <f t="shared" si="0"/>
        <v>0</v>
      </c>
      <c r="K159" s="200"/>
      <c r="L159" s="40"/>
      <c r="M159" s="201" t="s">
        <v>1</v>
      </c>
      <c r="N159" s="202" t="s">
        <v>44</v>
      </c>
      <c r="O159" s="72"/>
      <c r="P159" s="203">
        <f t="shared" si="1"/>
        <v>0</v>
      </c>
      <c r="Q159" s="203">
        <v>1.14E-3</v>
      </c>
      <c r="R159" s="203">
        <f t="shared" si="2"/>
        <v>1.14E-3</v>
      </c>
      <c r="S159" s="203">
        <v>0</v>
      </c>
      <c r="T159" s="204">
        <f t="shared" si="3"/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5" t="s">
        <v>238</v>
      </c>
      <c r="AT159" s="205" t="s">
        <v>162</v>
      </c>
      <c r="AU159" s="205" t="s">
        <v>88</v>
      </c>
      <c r="AY159" s="18" t="s">
        <v>159</v>
      </c>
      <c r="BE159" s="206">
        <f t="shared" si="4"/>
        <v>0</v>
      </c>
      <c r="BF159" s="206">
        <f t="shared" si="5"/>
        <v>0</v>
      </c>
      <c r="BG159" s="206">
        <f t="shared" si="6"/>
        <v>0</v>
      </c>
      <c r="BH159" s="206">
        <f t="shared" si="7"/>
        <v>0</v>
      </c>
      <c r="BI159" s="206">
        <f t="shared" si="8"/>
        <v>0</v>
      </c>
      <c r="BJ159" s="18" t="s">
        <v>88</v>
      </c>
      <c r="BK159" s="206">
        <f t="shared" si="9"/>
        <v>0</v>
      </c>
      <c r="BL159" s="18" t="s">
        <v>238</v>
      </c>
      <c r="BM159" s="205" t="s">
        <v>1567</v>
      </c>
    </row>
    <row r="160" spans="1:65" s="2" customFormat="1" ht="21.75" customHeight="1">
      <c r="A160" s="35"/>
      <c r="B160" s="36"/>
      <c r="C160" s="193" t="s">
        <v>261</v>
      </c>
      <c r="D160" s="193" t="s">
        <v>162</v>
      </c>
      <c r="E160" s="194" t="s">
        <v>1568</v>
      </c>
      <c r="F160" s="195" t="s">
        <v>1569</v>
      </c>
      <c r="G160" s="196" t="s">
        <v>249</v>
      </c>
      <c r="H160" s="197">
        <v>5</v>
      </c>
      <c r="I160" s="198"/>
      <c r="J160" s="199">
        <f t="shared" si="0"/>
        <v>0</v>
      </c>
      <c r="K160" s="200"/>
      <c r="L160" s="40"/>
      <c r="M160" s="201" t="s">
        <v>1</v>
      </c>
      <c r="N160" s="202" t="s">
        <v>44</v>
      </c>
      <c r="O160" s="72"/>
      <c r="P160" s="203">
        <f t="shared" si="1"/>
        <v>0</v>
      </c>
      <c r="Q160" s="203">
        <v>4.8000000000000001E-4</v>
      </c>
      <c r="R160" s="203">
        <f t="shared" si="2"/>
        <v>2.4000000000000002E-3</v>
      </c>
      <c r="S160" s="203">
        <v>0</v>
      </c>
      <c r="T160" s="204">
        <f t="shared" si="3"/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05" t="s">
        <v>238</v>
      </c>
      <c r="AT160" s="205" t="s">
        <v>162</v>
      </c>
      <c r="AU160" s="205" t="s">
        <v>88</v>
      </c>
      <c r="AY160" s="18" t="s">
        <v>159</v>
      </c>
      <c r="BE160" s="206">
        <f t="shared" si="4"/>
        <v>0</v>
      </c>
      <c r="BF160" s="206">
        <f t="shared" si="5"/>
        <v>0</v>
      </c>
      <c r="BG160" s="206">
        <f t="shared" si="6"/>
        <v>0</v>
      </c>
      <c r="BH160" s="206">
        <f t="shared" si="7"/>
        <v>0</v>
      </c>
      <c r="BI160" s="206">
        <f t="shared" si="8"/>
        <v>0</v>
      </c>
      <c r="BJ160" s="18" t="s">
        <v>88</v>
      </c>
      <c r="BK160" s="206">
        <f t="shared" si="9"/>
        <v>0</v>
      </c>
      <c r="BL160" s="18" t="s">
        <v>238</v>
      </c>
      <c r="BM160" s="205" t="s">
        <v>1570</v>
      </c>
    </row>
    <row r="161" spans="1:65" s="2" customFormat="1" ht="21.75" customHeight="1">
      <c r="A161" s="35"/>
      <c r="B161" s="36"/>
      <c r="C161" s="193" t="s">
        <v>266</v>
      </c>
      <c r="D161" s="193" t="s">
        <v>162</v>
      </c>
      <c r="E161" s="194" t="s">
        <v>1571</v>
      </c>
      <c r="F161" s="195" t="s">
        <v>1572</v>
      </c>
      <c r="G161" s="196" t="s">
        <v>249</v>
      </c>
      <c r="H161" s="197">
        <v>5</v>
      </c>
      <c r="I161" s="198"/>
      <c r="J161" s="199">
        <f t="shared" si="0"/>
        <v>0</v>
      </c>
      <c r="K161" s="200"/>
      <c r="L161" s="40"/>
      <c r="M161" s="201" t="s">
        <v>1</v>
      </c>
      <c r="N161" s="202" t="s">
        <v>44</v>
      </c>
      <c r="O161" s="72"/>
      <c r="P161" s="203">
        <f t="shared" si="1"/>
        <v>0</v>
      </c>
      <c r="Q161" s="203">
        <v>7.1000000000000002E-4</v>
      </c>
      <c r="R161" s="203">
        <f t="shared" si="2"/>
        <v>3.5500000000000002E-3</v>
      </c>
      <c r="S161" s="203">
        <v>0</v>
      </c>
      <c r="T161" s="204">
        <f t="shared" si="3"/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5" t="s">
        <v>238</v>
      </c>
      <c r="AT161" s="205" t="s">
        <v>162</v>
      </c>
      <c r="AU161" s="205" t="s">
        <v>88</v>
      </c>
      <c r="AY161" s="18" t="s">
        <v>159</v>
      </c>
      <c r="BE161" s="206">
        <f t="shared" si="4"/>
        <v>0</v>
      </c>
      <c r="BF161" s="206">
        <f t="shared" si="5"/>
        <v>0</v>
      </c>
      <c r="BG161" s="206">
        <f t="shared" si="6"/>
        <v>0</v>
      </c>
      <c r="BH161" s="206">
        <f t="shared" si="7"/>
        <v>0</v>
      </c>
      <c r="BI161" s="206">
        <f t="shared" si="8"/>
        <v>0</v>
      </c>
      <c r="BJ161" s="18" t="s">
        <v>88</v>
      </c>
      <c r="BK161" s="206">
        <f t="shared" si="9"/>
        <v>0</v>
      </c>
      <c r="BL161" s="18" t="s">
        <v>238</v>
      </c>
      <c r="BM161" s="205" t="s">
        <v>1573</v>
      </c>
    </row>
    <row r="162" spans="1:65" s="2" customFormat="1" ht="21.75" customHeight="1">
      <c r="A162" s="35"/>
      <c r="B162" s="36"/>
      <c r="C162" s="193" t="s">
        <v>254</v>
      </c>
      <c r="D162" s="193" t="s">
        <v>162</v>
      </c>
      <c r="E162" s="194" t="s">
        <v>1574</v>
      </c>
      <c r="F162" s="195" t="s">
        <v>1575</v>
      </c>
      <c r="G162" s="196" t="s">
        <v>249</v>
      </c>
      <c r="H162" s="197">
        <v>3</v>
      </c>
      <c r="I162" s="198"/>
      <c r="J162" s="199">
        <f t="shared" si="0"/>
        <v>0</v>
      </c>
      <c r="K162" s="200"/>
      <c r="L162" s="40"/>
      <c r="M162" s="201" t="s">
        <v>1</v>
      </c>
      <c r="N162" s="202" t="s">
        <v>44</v>
      </c>
      <c r="O162" s="72"/>
      <c r="P162" s="203">
        <f t="shared" si="1"/>
        <v>0</v>
      </c>
      <c r="Q162" s="203">
        <v>2.2399999999999998E-3</v>
      </c>
      <c r="R162" s="203">
        <f t="shared" si="2"/>
        <v>6.7199999999999994E-3</v>
      </c>
      <c r="S162" s="203">
        <v>0</v>
      </c>
      <c r="T162" s="204">
        <f t="shared" si="3"/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05" t="s">
        <v>238</v>
      </c>
      <c r="AT162" s="205" t="s">
        <v>162</v>
      </c>
      <c r="AU162" s="205" t="s">
        <v>88</v>
      </c>
      <c r="AY162" s="18" t="s">
        <v>159</v>
      </c>
      <c r="BE162" s="206">
        <f t="shared" si="4"/>
        <v>0</v>
      </c>
      <c r="BF162" s="206">
        <f t="shared" si="5"/>
        <v>0</v>
      </c>
      <c r="BG162" s="206">
        <f t="shared" si="6"/>
        <v>0</v>
      </c>
      <c r="BH162" s="206">
        <f t="shared" si="7"/>
        <v>0</v>
      </c>
      <c r="BI162" s="206">
        <f t="shared" si="8"/>
        <v>0</v>
      </c>
      <c r="BJ162" s="18" t="s">
        <v>88</v>
      </c>
      <c r="BK162" s="206">
        <f t="shared" si="9"/>
        <v>0</v>
      </c>
      <c r="BL162" s="18" t="s">
        <v>238</v>
      </c>
      <c r="BM162" s="205" t="s">
        <v>1576</v>
      </c>
    </row>
    <row r="163" spans="1:65" s="2" customFormat="1" ht="24.2" customHeight="1">
      <c r="A163" s="35"/>
      <c r="B163" s="36"/>
      <c r="C163" s="193" t="s">
        <v>7</v>
      </c>
      <c r="D163" s="193" t="s">
        <v>162</v>
      </c>
      <c r="E163" s="194" t="s">
        <v>1577</v>
      </c>
      <c r="F163" s="195" t="s">
        <v>1578</v>
      </c>
      <c r="G163" s="196" t="s">
        <v>165</v>
      </c>
      <c r="H163" s="197">
        <v>2</v>
      </c>
      <c r="I163" s="198"/>
      <c r="J163" s="199">
        <f t="shared" si="0"/>
        <v>0</v>
      </c>
      <c r="K163" s="200"/>
      <c r="L163" s="40"/>
      <c r="M163" s="201" t="s">
        <v>1</v>
      </c>
      <c r="N163" s="202" t="s">
        <v>44</v>
      </c>
      <c r="O163" s="72"/>
      <c r="P163" s="203">
        <f t="shared" si="1"/>
        <v>0</v>
      </c>
      <c r="Q163" s="203">
        <v>0</v>
      </c>
      <c r="R163" s="203">
        <f t="shared" si="2"/>
        <v>0</v>
      </c>
      <c r="S163" s="203">
        <v>0</v>
      </c>
      <c r="T163" s="204">
        <f t="shared" si="3"/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05" t="s">
        <v>238</v>
      </c>
      <c r="AT163" s="205" t="s">
        <v>162</v>
      </c>
      <c r="AU163" s="205" t="s">
        <v>88</v>
      </c>
      <c r="AY163" s="18" t="s">
        <v>159</v>
      </c>
      <c r="BE163" s="206">
        <f t="shared" si="4"/>
        <v>0</v>
      </c>
      <c r="BF163" s="206">
        <f t="shared" si="5"/>
        <v>0</v>
      </c>
      <c r="BG163" s="206">
        <f t="shared" si="6"/>
        <v>0</v>
      </c>
      <c r="BH163" s="206">
        <f t="shared" si="7"/>
        <v>0</v>
      </c>
      <c r="BI163" s="206">
        <f t="shared" si="8"/>
        <v>0</v>
      </c>
      <c r="BJ163" s="18" t="s">
        <v>88</v>
      </c>
      <c r="BK163" s="206">
        <f t="shared" si="9"/>
        <v>0</v>
      </c>
      <c r="BL163" s="18" t="s">
        <v>238</v>
      </c>
      <c r="BM163" s="205" t="s">
        <v>1579</v>
      </c>
    </row>
    <row r="164" spans="1:65" s="2" customFormat="1" ht="24.2" customHeight="1">
      <c r="A164" s="35"/>
      <c r="B164" s="36"/>
      <c r="C164" s="193" t="s">
        <v>287</v>
      </c>
      <c r="D164" s="193" t="s">
        <v>162</v>
      </c>
      <c r="E164" s="194" t="s">
        <v>1580</v>
      </c>
      <c r="F164" s="195" t="s">
        <v>1581</v>
      </c>
      <c r="G164" s="196" t="s">
        <v>165</v>
      </c>
      <c r="H164" s="197">
        <v>2</v>
      </c>
      <c r="I164" s="198"/>
      <c r="J164" s="199">
        <f t="shared" si="0"/>
        <v>0</v>
      </c>
      <c r="K164" s="200"/>
      <c r="L164" s="40"/>
      <c r="M164" s="201" t="s">
        <v>1</v>
      </c>
      <c r="N164" s="202" t="s">
        <v>44</v>
      </c>
      <c r="O164" s="72"/>
      <c r="P164" s="203">
        <f t="shared" si="1"/>
        <v>0</v>
      </c>
      <c r="Q164" s="203">
        <v>0</v>
      </c>
      <c r="R164" s="203">
        <f t="shared" si="2"/>
        <v>0</v>
      </c>
      <c r="S164" s="203">
        <v>0</v>
      </c>
      <c r="T164" s="204">
        <f t="shared" si="3"/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05" t="s">
        <v>238</v>
      </c>
      <c r="AT164" s="205" t="s">
        <v>162</v>
      </c>
      <c r="AU164" s="205" t="s">
        <v>88</v>
      </c>
      <c r="AY164" s="18" t="s">
        <v>159</v>
      </c>
      <c r="BE164" s="206">
        <f t="shared" si="4"/>
        <v>0</v>
      </c>
      <c r="BF164" s="206">
        <f t="shared" si="5"/>
        <v>0</v>
      </c>
      <c r="BG164" s="206">
        <f t="shared" si="6"/>
        <v>0</v>
      </c>
      <c r="BH164" s="206">
        <f t="shared" si="7"/>
        <v>0</v>
      </c>
      <c r="BI164" s="206">
        <f t="shared" si="8"/>
        <v>0</v>
      </c>
      <c r="BJ164" s="18" t="s">
        <v>88</v>
      </c>
      <c r="BK164" s="206">
        <f t="shared" si="9"/>
        <v>0</v>
      </c>
      <c r="BL164" s="18" t="s">
        <v>238</v>
      </c>
      <c r="BM164" s="205" t="s">
        <v>1582</v>
      </c>
    </row>
    <row r="165" spans="1:65" s="2" customFormat="1" ht="24.2" customHeight="1">
      <c r="A165" s="35"/>
      <c r="B165" s="36"/>
      <c r="C165" s="193" t="s">
        <v>292</v>
      </c>
      <c r="D165" s="193" t="s">
        <v>162</v>
      </c>
      <c r="E165" s="194" t="s">
        <v>1583</v>
      </c>
      <c r="F165" s="195" t="s">
        <v>1584</v>
      </c>
      <c r="G165" s="196" t="s">
        <v>165</v>
      </c>
      <c r="H165" s="197">
        <v>1</v>
      </c>
      <c r="I165" s="198"/>
      <c r="J165" s="199">
        <f t="shared" si="0"/>
        <v>0</v>
      </c>
      <c r="K165" s="200"/>
      <c r="L165" s="40"/>
      <c r="M165" s="201" t="s">
        <v>1</v>
      </c>
      <c r="N165" s="202" t="s">
        <v>44</v>
      </c>
      <c r="O165" s="72"/>
      <c r="P165" s="203">
        <f t="shared" si="1"/>
        <v>0</v>
      </c>
      <c r="Q165" s="203">
        <v>0</v>
      </c>
      <c r="R165" s="203">
        <f t="shared" si="2"/>
        <v>0</v>
      </c>
      <c r="S165" s="203">
        <v>0</v>
      </c>
      <c r="T165" s="204">
        <f t="shared" si="3"/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05" t="s">
        <v>238</v>
      </c>
      <c r="AT165" s="205" t="s">
        <v>162</v>
      </c>
      <c r="AU165" s="205" t="s">
        <v>88</v>
      </c>
      <c r="AY165" s="18" t="s">
        <v>159</v>
      </c>
      <c r="BE165" s="206">
        <f t="shared" si="4"/>
        <v>0</v>
      </c>
      <c r="BF165" s="206">
        <f t="shared" si="5"/>
        <v>0</v>
      </c>
      <c r="BG165" s="206">
        <f t="shared" si="6"/>
        <v>0</v>
      </c>
      <c r="BH165" s="206">
        <f t="shared" si="7"/>
        <v>0</v>
      </c>
      <c r="BI165" s="206">
        <f t="shared" si="8"/>
        <v>0</v>
      </c>
      <c r="BJ165" s="18" t="s">
        <v>88</v>
      </c>
      <c r="BK165" s="206">
        <f t="shared" si="9"/>
        <v>0</v>
      </c>
      <c r="BL165" s="18" t="s">
        <v>238</v>
      </c>
      <c r="BM165" s="205" t="s">
        <v>1585</v>
      </c>
    </row>
    <row r="166" spans="1:65" s="2" customFormat="1" ht="24.2" customHeight="1">
      <c r="A166" s="35"/>
      <c r="B166" s="36"/>
      <c r="C166" s="193" t="s">
        <v>296</v>
      </c>
      <c r="D166" s="193" t="s">
        <v>162</v>
      </c>
      <c r="E166" s="194" t="s">
        <v>1586</v>
      </c>
      <c r="F166" s="195" t="s">
        <v>1587</v>
      </c>
      <c r="G166" s="196" t="s">
        <v>165</v>
      </c>
      <c r="H166" s="197">
        <v>1</v>
      </c>
      <c r="I166" s="198"/>
      <c r="J166" s="199">
        <f t="shared" si="0"/>
        <v>0</v>
      </c>
      <c r="K166" s="200"/>
      <c r="L166" s="40"/>
      <c r="M166" s="201" t="s">
        <v>1</v>
      </c>
      <c r="N166" s="202" t="s">
        <v>44</v>
      </c>
      <c r="O166" s="72"/>
      <c r="P166" s="203">
        <f t="shared" si="1"/>
        <v>0</v>
      </c>
      <c r="Q166" s="203">
        <v>2.2000000000000001E-4</v>
      </c>
      <c r="R166" s="203">
        <f t="shared" si="2"/>
        <v>2.2000000000000001E-4</v>
      </c>
      <c r="S166" s="203">
        <v>0</v>
      </c>
      <c r="T166" s="204">
        <f t="shared" si="3"/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05" t="s">
        <v>238</v>
      </c>
      <c r="AT166" s="205" t="s">
        <v>162</v>
      </c>
      <c r="AU166" s="205" t="s">
        <v>88</v>
      </c>
      <c r="AY166" s="18" t="s">
        <v>159</v>
      </c>
      <c r="BE166" s="206">
        <f t="shared" si="4"/>
        <v>0</v>
      </c>
      <c r="BF166" s="206">
        <f t="shared" si="5"/>
        <v>0</v>
      </c>
      <c r="BG166" s="206">
        <f t="shared" si="6"/>
        <v>0</v>
      </c>
      <c r="BH166" s="206">
        <f t="shared" si="7"/>
        <v>0</v>
      </c>
      <c r="BI166" s="206">
        <f t="shared" si="8"/>
        <v>0</v>
      </c>
      <c r="BJ166" s="18" t="s">
        <v>88</v>
      </c>
      <c r="BK166" s="206">
        <f t="shared" si="9"/>
        <v>0</v>
      </c>
      <c r="BL166" s="18" t="s">
        <v>238</v>
      </c>
      <c r="BM166" s="205" t="s">
        <v>1588</v>
      </c>
    </row>
    <row r="167" spans="1:65" s="2" customFormat="1" ht="24.2" customHeight="1">
      <c r="A167" s="35"/>
      <c r="B167" s="36"/>
      <c r="C167" s="193" t="s">
        <v>300</v>
      </c>
      <c r="D167" s="193" t="s">
        <v>162</v>
      </c>
      <c r="E167" s="194" t="s">
        <v>1589</v>
      </c>
      <c r="F167" s="195" t="s">
        <v>1590</v>
      </c>
      <c r="G167" s="196" t="s">
        <v>249</v>
      </c>
      <c r="H167" s="197">
        <v>28</v>
      </c>
      <c r="I167" s="198"/>
      <c r="J167" s="199">
        <f t="shared" si="0"/>
        <v>0</v>
      </c>
      <c r="K167" s="200"/>
      <c r="L167" s="40"/>
      <c r="M167" s="201" t="s">
        <v>1</v>
      </c>
      <c r="N167" s="202" t="s">
        <v>44</v>
      </c>
      <c r="O167" s="72"/>
      <c r="P167" s="203">
        <f t="shared" si="1"/>
        <v>0</v>
      </c>
      <c r="Q167" s="203">
        <v>0</v>
      </c>
      <c r="R167" s="203">
        <f t="shared" si="2"/>
        <v>0</v>
      </c>
      <c r="S167" s="203">
        <v>0</v>
      </c>
      <c r="T167" s="204">
        <f t="shared" si="3"/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05" t="s">
        <v>238</v>
      </c>
      <c r="AT167" s="205" t="s">
        <v>162</v>
      </c>
      <c r="AU167" s="205" t="s">
        <v>88</v>
      </c>
      <c r="AY167" s="18" t="s">
        <v>159</v>
      </c>
      <c r="BE167" s="206">
        <f t="shared" si="4"/>
        <v>0</v>
      </c>
      <c r="BF167" s="206">
        <f t="shared" si="5"/>
        <v>0</v>
      </c>
      <c r="BG167" s="206">
        <f t="shared" si="6"/>
        <v>0</v>
      </c>
      <c r="BH167" s="206">
        <f t="shared" si="7"/>
        <v>0</v>
      </c>
      <c r="BI167" s="206">
        <f t="shared" si="8"/>
        <v>0</v>
      </c>
      <c r="BJ167" s="18" t="s">
        <v>88</v>
      </c>
      <c r="BK167" s="206">
        <f t="shared" si="9"/>
        <v>0</v>
      </c>
      <c r="BL167" s="18" t="s">
        <v>238</v>
      </c>
      <c r="BM167" s="205" t="s">
        <v>1591</v>
      </c>
    </row>
    <row r="168" spans="1:65" s="2" customFormat="1" ht="44.25" customHeight="1">
      <c r="A168" s="35"/>
      <c r="B168" s="36"/>
      <c r="C168" s="193" t="s">
        <v>309</v>
      </c>
      <c r="D168" s="193" t="s">
        <v>162</v>
      </c>
      <c r="E168" s="194" t="s">
        <v>1592</v>
      </c>
      <c r="F168" s="195" t="s">
        <v>1593</v>
      </c>
      <c r="G168" s="196" t="s">
        <v>176</v>
      </c>
      <c r="H168" s="197">
        <v>0.54500000000000004</v>
      </c>
      <c r="I168" s="198"/>
      <c r="J168" s="199">
        <f t="shared" si="0"/>
        <v>0</v>
      </c>
      <c r="K168" s="200"/>
      <c r="L168" s="40"/>
      <c r="M168" s="201" t="s">
        <v>1</v>
      </c>
      <c r="N168" s="202" t="s">
        <v>44</v>
      </c>
      <c r="O168" s="72"/>
      <c r="P168" s="203">
        <f t="shared" si="1"/>
        <v>0</v>
      </c>
      <c r="Q168" s="203">
        <v>0</v>
      </c>
      <c r="R168" s="203">
        <f t="shared" si="2"/>
        <v>0</v>
      </c>
      <c r="S168" s="203">
        <v>0</v>
      </c>
      <c r="T168" s="204">
        <f t="shared" si="3"/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05" t="s">
        <v>238</v>
      </c>
      <c r="AT168" s="205" t="s">
        <v>162</v>
      </c>
      <c r="AU168" s="205" t="s">
        <v>88</v>
      </c>
      <c r="AY168" s="18" t="s">
        <v>159</v>
      </c>
      <c r="BE168" s="206">
        <f t="shared" si="4"/>
        <v>0</v>
      </c>
      <c r="BF168" s="206">
        <f t="shared" si="5"/>
        <v>0</v>
      </c>
      <c r="BG168" s="206">
        <f t="shared" si="6"/>
        <v>0</v>
      </c>
      <c r="BH168" s="206">
        <f t="shared" si="7"/>
        <v>0</v>
      </c>
      <c r="BI168" s="206">
        <f t="shared" si="8"/>
        <v>0</v>
      </c>
      <c r="BJ168" s="18" t="s">
        <v>88</v>
      </c>
      <c r="BK168" s="206">
        <f t="shared" si="9"/>
        <v>0</v>
      </c>
      <c r="BL168" s="18" t="s">
        <v>238</v>
      </c>
      <c r="BM168" s="205" t="s">
        <v>1594</v>
      </c>
    </row>
    <row r="169" spans="1:65" s="2" customFormat="1" ht="44.25" customHeight="1">
      <c r="A169" s="35"/>
      <c r="B169" s="36"/>
      <c r="C169" s="193" t="s">
        <v>313</v>
      </c>
      <c r="D169" s="193" t="s">
        <v>162</v>
      </c>
      <c r="E169" s="194" t="s">
        <v>1595</v>
      </c>
      <c r="F169" s="195" t="s">
        <v>1596</v>
      </c>
      <c r="G169" s="196" t="s">
        <v>330</v>
      </c>
      <c r="H169" s="245"/>
      <c r="I169" s="198"/>
      <c r="J169" s="199">
        <f t="shared" si="0"/>
        <v>0</v>
      </c>
      <c r="K169" s="200"/>
      <c r="L169" s="40"/>
      <c r="M169" s="201" t="s">
        <v>1</v>
      </c>
      <c r="N169" s="202" t="s">
        <v>44</v>
      </c>
      <c r="O169" s="72"/>
      <c r="P169" s="203">
        <f t="shared" si="1"/>
        <v>0</v>
      </c>
      <c r="Q169" s="203">
        <v>0</v>
      </c>
      <c r="R169" s="203">
        <f t="shared" si="2"/>
        <v>0</v>
      </c>
      <c r="S169" s="203">
        <v>0</v>
      </c>
      <c r="T169" s="204">
        <f t="shared" si="3"/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05" t="s">
        <v>238</v>
      </c>
      <c r="AT169" s="205" t="s">
        <v>162</v>
      </c>
      <c r="AU169" s="205" t="s">
        <v>88</v>
      </c>
      <c r="AY169" s="18" t="s">
        <v>159</v>
      </c>
      <c r="BE169" s="206">
        <f t="shared" si="4"/>
        <v>0</v>
      </c>
      <c r="BF169" s="206">
        <f t="shared" si="5"/>
        <v>0</v>
      </c>
      <c r="BG169" s="206">
        <f t="shared" si="6"/>
        <v>0</v>
      </c>
      <c r="BH169" s="206">
        <f t="shared" si="7"/>
        <v>0</v>
      </c>
      <c r="BI169" s="206">
        <f t="shared" si="8"/>
        <v>0</v>
      </c>
      <c r="BJ169" s="18" t="s">
        <v>88</v>
      </c>
      <c r="BK169" s="206">
        <f t="shared" si="9"/>
        <v>0</v>
      </c>
      <c r="BL169" s="18" t="s">
        <v>238</v>
      </c>
      <c r="BM169" s="205" t="s">
        <v>1597</v>
      </c>
    </row>
    <row r="170" spans="1:65" s="12" customFormat="1" ht="22.9" customHeight="1">
      <c r="B170" s="177"/>
      <c r="C170" s="178"/>
      <c r="D170" s="179" t="s">
        <v>77</v>
      </c>
      <c r="E170" s="191" t="s">
        <v>1598</v>
      </c>
      <c r="F170" s="191" t="s">
        <v>1599</v>
      </c>
      <c r="G170" s="178"/>
      <c r="H170" s="178"/>
      <c r="I170" s="181"/>
      <c r="J170" s="192">
        <f>BK170</f>
        <v>0</v>
      </c>
      <c r="K170" s="178"/>
      <c r="L170" s="183"/>
      <c r="M170" s="184"/>
      <c r="N170" s="185"/>
      <c r="O170" s="185"/>
      <c r="P170" s="186">
        <f>SUM(P171:P184)</f>
        <v>0</v>
      </c>
      <c r="Q170" s="185"/>
      <c r="R170" s="186">
        <f>SUM(R171:R184)</f>
        <v>7.9399999999999984E-2</v>
      </c>
      <c r="S170" s="185"/>
      <c r="T170" s="187">
        <f>SUM(T171:T184)</f>
        <v>0.82290000000000008</v>
      </c>
      <c r="AR170" s="188" t="s">
        <v>88</v>
      </c>
      <c r="AT170" s="189" t="s">
        <v>77</v>
      </c>
      <c r="AU170" s="189" t="s">
        <v>86</v>
      </c>
      <c r="AY170" s="188" t="s">
        <v>159</v>
      </c>
      <c r="BK170" s="190">
        <f>SUM(BK171:BK184)</f>
        <v>0</v>
      </c>
    </row>
    <row r="171" spans="1:65" s="2" customFormat="1" ht="24.2" customHeight="1">
      <c r="A171" s="35"/>
      <c r="B171" s="36"/>
      <c r="C171" s="193" t="s">
        <v>317</v>
      </c>
      <c r="D171" s="193" t="s">
        <v>162</v>
      </c>
      <c r="E171" s="194" t="s">
        <v>1600</v>
      </c>
      <c r="F171" s="195" t="s">
        <v>1601</v>
      </c>
      <c r="G171" s="196" t="s">
        <v>249</v>
      </c>
      <c r="H171" s="197">
        <v>20</v>
      </c>
      <c r="I171" s="198"/>
      <c r="J171" s="199">
        <f t="shared" ref="J171:J184" si="10">ROUND(I171*H171,2)</f>
        <v>0</v>
      </c>
      <c r="K171" s="200"/>
      <c r="L171" s="40"/>
      <c r="M171" s="201" t="s">
        <v>1</v>
      </c>
      <c r="N171" s="202" t="s">
        <v>44</v>
      </c>
      <c r="O171" s="72"/>
      <c r="P171" s="203">
        <f t="shared" ref="P171:P184" si="11">O171*H171</f>
        <v>0</v>
      </c>
      <c r="Q171" s="203">
        <v>0</v>
      </c>
      <c r="R171" s="203">
        <f t="shared" ref="R171:R184" si="12">Q171*H171</f>
        <v>0</v>
      </c>
      <c r="S171" s="203">
        <v>3.5920000000000001E-2</v>
      </c>
      <c r="T171" s="204">
        <f t="shared" ref="T171:T184" si="13">S171*H171</f>
        <v>0.71840000000000004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05" t="s">
        <v>238</v>
      </c>
      <c r="AT171" s="205" t="s">
        <v>162</v>
      </c>
      <c r="AU171" s="205" t="s">
        <v>88</v>
      </c>
      <c r="AY171" s="18" t="s">
        <v>159</v>
      </c>
      <c r="BE171" s="206">
        <f t="shared" ref="BE171:BE184" si="14">IF(N171="základní",J171,0)</f>
        <v>0</v>
      </c>
      <c r="BF171" s="206">
        <f t="shared" ref="BF171:BF184" si="15">IF(N171="snížená",J171,0)</f>
        <v>0</v>
      </c>
      <c r="BG171" s="206">
        <f t="shared" ref="BG171:BG184" si="16">IF(N171="zákl. přenesená",J171,0)</f>
        <v>0</v>
      </c>
      <c r="BH171" s="206">
        <f t="shared" ref="BH171:BH184" si="17">IF(N171="sníž. přenesená",J171,0)</f>
        <v>0</v>
      </c>
      <c r="BI171" s="206">
        <f t="shared" ref="BI171:BI184" si="18">IF(N171="nulová",J171,0)</f>
        <v>0</v>
      </c>
      <c r="BJ171" s="18" t="s">
        <v>88</v>
      </c>
      <c r="BK171" s="206">
        <f t="shared" ref="BK171:BK184" si="19">ROUND(I171*H171,2)</f>
        <v>0</v>
      </c>
      <c r="BL171" s="18" t="s">
        <v>238</v>
      </c>
      <c r="BM171" s="205" t="s">
        <v>1602</v>
      </c>
    </row>
    <row r="172" spans="1:65" s="2" customFormat="1" ht="24.2" customHeight="1">
      <c r="A172" s="35"/>
      <c r="B172" s="36"/>
      <c r="C172" s="193" t="s">
        <v>321</v>
      </c>
      <c r="D172" s="193" t="s">
        <v>162</v>
      </c>
      <c r="E172" s="194" t="s">
        <v>1603</v>
      </c>
      <c r="F172" s="195" t="s">
        <v>1604</v>
      </c>
      <c r="G172" s="196" t="s">
        <v>249</v>
      </c>
      <c r="H172" s="197">
        <v>20</v>
      </c>
      <c r="I172" s="198"/>
      <c r="J172" s="199">
        <f t="shared" si="10"/>
        <v>0</v>
      </c>
      <c r="K172" s="200"/>
      <c r="L172" s="40"/>
      <c r="M172" s="201" t="s">
        <v>1</v>
      </c>
      <c r="N172" s="202" t="s">
        <v>44</v>
      </c>
      <c r="O172" s="72"/>
      <c r="P172" s="203">
        <f t="shared" si="11"/>
        <v>0</v>
      </c>
      <c r="Q172" s="203">
        <v>0</v>
      </c>
      <c r="R172" s="203">
        <f t="shared" si="12"/>
        <v>0</v>
      </c>
      <c r="S172" s="203">
        <v>4.9699999999999996E-3</v>
      </c>
      <c r="T172" s="204">
        <f t="shared" si="13"/>
        <v>9.9399999999999988E-2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05" t="s">
        <v>238</v>
      </c>
      <c r="AT172" s="205" t="s">
        <v>162</v>
      </c>
      <c r="AU172" s="205" t="s">
        <v>88</v>
      </c>
      <c r="AY172" s="18" t="s">
        <v>159</v>
      </c>
      <c r="BE172" s="206">
        <f t="shared" si="14"/>
        <v>0</v>
      </c>
      <c r="BF172" s="206">
        <f t="shared" si="15"/>
        <v>0</v>
      </c>
      <c r="BG172" s="206">
        <f t="shared" si="16"/>
        <v>0</v>
      </c>
      <c r="BH172" s="206">
        <f t="shared" si="17"/>
        <v>0</v>
      </c>
      <c r="BI172" s="206">
        <f t="shared" si="18"/>
        <v>0</v>
      </c>
      <c r="BJ172" s="18" t="s">
        <v>88</v>
      </c>
      <c r="BK172" s="206">
        <f t="shared" si="19"/>
        <v>0</v>
      </c>
      <c r="BL172" s="18" t="s">
        <v>238</v>
      </c>
      <c r="BM172" s="205" t="s">
        <v>1605</v>
      </c>
    </row>
    <row r="173" spans="1:65" s="2" customFormat="1" ht="16.5" customHeight="1">
      <c r="A173" s="35"/>
      <c r="B173" s="36"/>
      <c r="C173" s="193" t="s">
        <v>327</v>
      </c>
      <c r="D173" s="193" t="s">
        <v>162</v>
      </c>
      <c r="E173" s="194" t="s">
        <v>1606</v>
      </c>
      <c r="F173" s="195" t="s">
        <v>1607</v>
      </c>
      <c r="G173" s="196" t="s">
        <v>249</v>
      </c>
      <c r="H173" s="197">
        <v>10</v>
      </c>
      <c r="I173" s="198"/>
      <c r="J173" s="199">
        <f t="shared" si="10"/>
        <v>0</v>
      </c>
      <c r="K173" s="200"/>
      <c r="L173" s="40"/>
      <c r="M173" s="201" t="s">
        <v>1</v>
      </c>
      <c r="N173" s="202" t="s">
        <v>44</v>
      </c>
      <c r="O173" s="72"/>
      <c r="P173" s="203">
        <f t="shared" si="11"/>
        <v>0</v>
      </c>
      <c r="Q173" s="203">
        <v>0</v>
      </c>
      <c r="R173" s="203">
        <f t="shared" si="12"/>
        <v>0</v>
      </c>
      <c r="S173" s="203">
        <v>2.7999999999999998E-4</v>
      </c>
      <c r="T173" s="204">
        <f t="shared" si="13"/>
        <v>2.7999999999999995E-3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05" t="s">
        <v>238</v>
      </c>
      <c r="AT173" s="205" t="s">
        <v>162</v>
      </c>
      <c r="AU173" s="205" t="s">
        <v>88</v>
      </c>
      <c r="AY173" s="18" t="s">
        <v>159</v>
      </c>
      <c r="BE173" s="206">
        <f t="shared" si="14"/>
        <v>0</v>
      </c>
      <c r="BF173" s="206">
        <f t="shared" si="15"/>
        <v>0</v>
      </c>
      <c r="BG173" s="206">
        <f t="shared" si="16"/>
        <v>0</v>
      </c>
      <c r="BH173" s="206">
        <f t="shared" si="17"/>
        <v>0</v>
      </c>
      <c r="BI173" s="206">
        <f t="shared" si="18"/>
        <v>0</v>
      </c>
      <c r="BJ173" s="18" t="s">
        <v>88</v>
      </c>
      <c r="BK173" s="206">
        <f t="shared" si="19"/>
        <v>0</v>
      </c>
      <c r="BL173" s="18" t="s">
        <v>238</v>
      </c>
      <c r="BM173" s="205" t="s">
        <v>1608</v>
      </c>
    </row>
    <row r="174" spans="1:65" s="2" customFormat="1" ht="16.5" customHeight="1">
      <c r="A174" s="35"/>
      <c r="B174" s="36"/>
      <c r="C174" s="193" t="s">
        <v>334</v>
      </c>
      <c r="D174" s="193" t="s">
        <v>162</v>
      </c>
      <c r="E174" s="194" t="s">
        <v>1609</v>
      </c>
      <c r="F174" s="195" t="s">
        <v>1610</v>
      </c>
      <c r="G174" s="196" t="s">
        <v>1566</v>
      </c>
      <c r="H174" s="197">
        <v>1</v>
      </c>
      <c r="I174" s="198"/>
      <c r="J174" s="199">
        <f t="shared" si="10"/>
        <v>0</v>
      </c>
      <c r="K174" s="200"/>
      <c r="L174" s="40"/>
      <c r="M174" s="201" t="s">
        <v>1</v>
      </c>
      <c r="N174" s="202" t="s">
        <v>44</v>
      </c>
      <c r="O174" s="72"/>
      <c r="P174" s="203">
        <f t="shared" si="11"/>
        <v>0</v>
      </c>
      <c r="Q174" s="203">
        <v>1.4999999999999999E-4</v>
      </c>
      <c r="R174" s="203">
        <f t="shared" si="12"/>
        <v>1.4999999999999999E-4</v>
      </c>
      <c r="S174" s="203">
        <v>0</v>
      </c>
      <c r="T174" s="204">
        <f t="shared" si="13"/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05" t="s">
        <v>238</v>
      </c>
      <c r="AT174" s="205" t="s">
        <v>162</v>
      </c>
      <c r="AU174" s="205" t="s">
        <v>88</v>
      </c>
      <c r="AY174" s="18" t="s">
        <v>159</v>
      </c>
      <c r="BE174" s="206">
        <f t="shared" si="14"/>
        <v>0</v>
      </c>
      <c r="BF174" s="206">
        <f t="shared" si="15"/>
        <v>0</v>
      </c>
      <c r="BG174" s="206">
        <f t="shared" si="16"/>
        <v>0</v>
      </c>
      <c r="BH174" s="206">
        <f t="shared" si="17"/>
        <v>0</v>
      </c>
      <c r="BI174" s="206">
        <f t="shared" si="18"/>
        <v>0</v>
      </c>
      <c r="BJ174" s="18" t="s">
        <v>88</v>
      </c>
      <c r="BK174" s="206">
        <f t="shared" si="19"/>
        <v>0</v>
      </c>
      <c r="BL174" s="18" t="s">
        <v>238</v>
      </c>
      <c r="BM174" s="205" t="s">
        <v>1611</v>
      </c>
    </row>
    <row r="175" spans="1:65" s="2" customFormat="1" ht="33" customHeight="1">
      <c r="A175" s="35"/>
      <c r="B175" s="36"/>
      <c r="C175" s="193" t="s">
        <v>243</v>
      </c>
      <c r="D175" s="193" t="s">
        <v>162</v>
      </c>
      <c r="E175" s="194" t="s">
        <v>1612</v>
      </c>
      <c r="F175" s="195" t="s">
        <v>1613</v>
      </c>
      <c r="G175" s="196" t="s">
        <v>249</v>
      </c>
      <c r="H175" s="197">
        <v>30</v>
      </c>
      <c r="I175" s="198"/>
      <c r="J175" s="199">
        <f t="shared" si="10"/>
        <v>0</v>
      </c>
      <c r="K175" s="200"/>
      <c r="L175" s="40"/>
      <c r="M175" s="201" t="s">
        <v>1</v>
      </c>
      <c r="N175" s="202" t="s">
        <v>44</v>
      </c>
      <c r="O175" s="72"/>
      <c r="P175" s="203">
        <f t="shared" si="11"/>
        <v>0</v>
      </c>
      <c r="Q175" s="203">
        <v>9.7999999999999997E-4</v>
      </c>
      <c r="R175" s="203">
        <f t="shared" si="12"/>
        <v>2.9399999999999999E-2</v>
      </c>
      <c r="S175" s="203">
        <v>0</v>
      </c>
      <c r="T175" s="204">
        <f t="shared" si="13"/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05" t="s">
        <v>238</v>
      </c>
      <c r="AT175" s="205" t="s">
        <v>162</v>
      </c>
      <c r="AU175" s="205" t="s">
        <v>88</v>
      </c>
      <c r="AY175" s="18" t="s">
        <v>159</v>
      </c>
      <c r="BE175" s="206">
        <f t="shared" si="14"/>
        <v>0</v>
      </c>
      <c r="BF175" s="206">
        <f t="shared" si="15"/>
        <v>0</v>
      </c>
      <c r="BG175" s="206">
        <f t="shared" si="16"/>
        <v>0</v>
      </c>
      <c r="BH175" s="206">
        <f t="shared" si="17"/>
        <v>0</v>
      </c>
      <c r="BI175" s="206">
        <f t="shared" si="18"/>
        <v>0</v>
      </c>
      <c r="BJ175" s="18" t="s">
        <v>88</v>
      </c>
      <c r="BK175" s="206">
        <f t="shared" si="19"/>
        <v>0</v>
      </c>
      <c r="BL175" s="18" t="s">
        <v>238</v>
      </c>
      <c r="BM175" s="205" t="s">
        <v>1614</v>
      </c>
    </row>
    <row r="176" spans="1:65" s="2" customFormat="1" ht="33" customHeight="1">
      <c r="A176" s="35"/>
      <c r="B176" s="36"/>
      <c r="C176" s="193" t="s">
        <v>354</v>
      </c>
      <c r="D176" s="193" t="s">
        <v>162</v>
      </c>
      <c r="E176" s="194" t="s">
        <v>1615</v>
      </c>
      <c r="F176" s="195" t="s">
        <v>1616</v>
      </c>
      <c r="G176" s="196" t="s">
        <v>249</v>
      </c>
      <c r="H176" s="197">
        <v>20</v>
      </c>
      <c r="I176" s="198"/>
      <c r="J176" s="199">
        <f t="shared" si="10"/>
        <v>0</v>
      </c>
      <c r="K176" s="200"/>
      <c r="L176" s="40"/>
      <c r="M176" s="201" t="s">
        <v>1</v>
      </c>
      <c r="N176" s="202" t="s">
        <v>44</v>
      </c>
      <c r="O176" s="72"/>
      <c r="P176" s="203">
        <f t="shared" si="11"/>
        <v>0</v>
      </c>
      <c r="Q176" s="203">
        <v>1.5299999999999999E-3</v>
      </c>
      <c r="R176" s="203">
        <f t="shared" si="12"/>
        <v>3.0599999999999999E-2</v>
      </c>
      <c r="S176" s="203">
        <v>0</v>
      </c>
      <c r="T176" s="204">
        <f t="shared" si="13"/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05" t="s">
        <v>238</v>
      </c>
      <c r="AT176" s="205" t="s">
        <v>162</v>
      </c>
      <c r="AU176" s="205" t="s">
        <v>88</v>
      </c>
      <c r="AY176" s="18" t="s">
        <v>159</v>
      </c>
      <c r="BE176" s="206">
        <f t="shared" si="14"/>
        <v>0</v>
      </c>
      <c r="BF176" s="206">
        <f t="shared" si="15"/>
        <v>0</v>
      </c>
      <c r="BG176" s="206">
        <f t="shared" si="16"/>
        <v>0</v>
      </c>
      <c r="BH176" s="206">
        <f t="shared" si="17"/>
        <v>0</v>
      </c>
      <c r="BI176" s="206">
        <f t="shared" si="18"/>
        <v>0</v>
      </c>
      <c r="BJ176" s="18" t="s">
        <v>88</v>
      </c>
      <c r="BK176" s="206">
        <f t="shared" si="19"/>
        <v>0</v>
      </c>
      <c r="BL176" s="18" t="s">
        <v>238</v>
      </c>
      <c r="BM176" s="205" t="s">
        <v>1617</v>
      </c>
    </row>
    <row r="177" spans="1:65" s="2" customFormat="1" ht="55.5" customHeight="1">
      <c r="A177" s="35"/>
      <c r="B177" s="36"/>
      <c r="C177" s="193" t="s">
        <v>360</v>
      </c>
      <c r="D177" s="193" t="s">
        <v>162</v>
      </c>
      <c r="E177" s="194" t="s">
        <v>1618</v>
      </c>
      <c r="F177" s="195" t="s">
        <v>1619</v>
      </c>
      <c r="G177" s="196" t="s">
        <v>249</v>
      </c>
      <c r="H177" s="197">
        <v>30</v>
      </c>
      <c r="I177" s="198"/>
      <c r="J177" s="199">
        <f t="shared" si="10"/>
        <v>0</v>
      </c>
      <c r="K177" s="200"/>
      <c r="L177" s="40"/>
      <c r="M177" s="201" t="s">
        <v>1</v>
      </c>
      <c r="N177" s="202" t="s">
        <v>44</v>
      </c>
      <c r="O177" s="72"/>
      <c r="P177" s="203">
        <f t="shared" si="11"/>
        <v>0</v>
      </c>
      <c r="Q177" s="203">
        <v>5.0000000000000002E-5</v>
      </c>
      <c r="R177" s="203">
        <f t="shared" si="12"/>
        <v>1.5E-3</v>
      </c>
      <c r="S177" s="203">
        <v>0</v>
      </c>
      <c r="T177" s="204">
        <f t="shared" si="13"/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05" t="s">
        <v>238</v>
      </c>
      <c r="AT177" s="205" t="s">
        <v>162</v>
      </c>
      <c r="AU177" s="205" t="s">
        <v>88</v>
      </c>
      <c r="AY177" s="18" t="s">
        <v>159</v>
      </c>
      <c r="BE177" s="206">
        <f t="shared" si="14"/>
        <v>0</v>
      </c>
      <c r="BF177" s="206">
        <f t="shared" si="15"/>
        <v>0</v>
      </c>
      <c r="BG177" s="206">
        <f t="shared" si="16"/>
        <v>0</v>
      </c>
      <c r="BH177" s="206">
        <f t="shared" si="17"/>
        <v>0</v>
      </c>
      <c r="BI177" s="206">
        <f t="shared" si="18"/>
        <v>0</v>
      </c>
      <c r="BJ177" s="18" t="s">
        <v>88</v>
      </c>
      <c r="BK177" s="206">
        <f t="shared" si="19"/>
        <v>0</v>
      </c>
      <c r="BL177" s="18" t="s">
        <v>238</v>
      </c>
      <c r="BM177" s="205" t="s">
        <v>1620</v>
      </c>
    </row>
    <row r="178" spans="1:65" s="2" customFormat="1" ht="55.5" customHeight="1">
      <c r="A178" s="35"/>
      <c r="B178" s="36"/>
      <c r="C178" s="193" t="s">
        <v>368</v>
      </c>
      <c r="D178" s="193" t="s">
        <v>162</v>
      </c>
      <c r="E178" s="194" t="s">
        <v>1621</v>
      </c>
      <c r="F178" s="195" t="s">
        <v>1622</v>
      </c>
      <c r="G178" s="196" t="s">
        <v>249</v>
      </c>
      <c r="H178" s="197">
        <v>20</v>
      </c>
      <c r="I178" s="198"/>
      <c r="J178" s="199">
        <f t="shared" si="10"/>
        <v>0</v>
      </c>
      <c r="K178" s="200"/>
      <c r="L178" s="40"/>
      <c r="M178" s="201" t="s">
        <v>1</v>
      </c>
      <c r="N178" s="202" t="s">
        <v>44</v>
      </c>
      <c r="O178" s="72"/>
      <c r="P178" s="203">
        <f t="shared" si="11"/>
        <v>0</v>
      </c>
      <c r="Q178" s="203">
        <v>6.9999999999999994E-5</v>
      </c>
      <c r="R178" s="203">
        <f t="shared" si="12"/>
        <v>1.3999999999999998E-3</v>
      </c>
      <c r="S178" s="203">
        <v>0</v>
      </c>
      <c r="T178" s="204">
        <f t="shared" si="13"/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05" t="s">
        <v>238</v>
      </c>
      <c r="AT178" s="205" t="s">
        <v>162</v>
      </c>
      <c r="AU178" s="205" t="s">
        <v>88</v>
      </c>
      <c r="AY178" s="18" t="s">
        <v>159</v>
      </c>
      <c r="BE178" s="206">
        <f t="shared" si="14"/>
        <v>0</v>
      </c>
      <c r="BF178" s="206">
        <f t="shared" si="15"/>
        <v>0</v>
      </c>
      <c r="BG178" s="206">
        <f t="shared" si="16"/>
        <v>0</v>
      </c>
      <c r="BH178" s="206">
        <f t="shared" si="17"/>
        <v>0</v>
      </c>
      <c r="BI178" s="206">
        <f t="shared" si="18"/>
        <v>0</v>
      </c>
      <c r="BJ178" s="18" t="s">
        <v>88</v>
      </c>
      <c r="BK178" s="206">
        <f t="shared" si="19"/>
        <v>0</v>
      </c>
      <c r="BL178" s="18" t="s">
        <v>238</v>
      </c>
      <c r="BM178" s="205" t="s">
        <v>1623</v>
      </c>
    </row>
    <row r="179" spans="1:65" s="2" customFormat="1" ht="16.5" customHeight="1">
      <c r="A179" s="35"/>
      <c r="B179" s="36"/>
      <c r="C179" s="193" t="s">
        <v>372</v>
      </c>
      <c r="D179" s="193" t="s">
        <v>162</v>
      </c>
      <c r="E179" s="194" t="s">
        <v>1624</v>
      </c>
      <c r="F179" s="195" t="s">
        <v>1625</v>
      </c>
      <c r="G179" s="196" t="s">
        <v>249</v>
      </c>
      <c r="H179" s="197">
        <v>10</v>
      </c>
      <c r="I179" s="198"/>
      <c r="J179" s="199">
        <f t="shared" si="10"/>
        <v>0</v>
      </c>
      <c r="K179" s="200"/>
      <c r="L179" s="40"/>
      <c r="M179" s="201" t="s">
        <v>1</v>
      </c>
      <c r="N179" s="202" t="s">
        <v>44</v>
      </c>
      <c r="O179" s="72"/>
      <c r="P179" s="203">
        <f t="shared" si="11"/>
        <v>0</v>
      </c>
      <c r="Q179" s="203">
        <v>0</v>
      </c>
      <c r="R179" s="203">
        <f t="shared" si="12"/>
        <v>0</v>
      </c>
      <c r="S179" s="203">
        <v>2.3000000000000001E-4</v>
      </c>
      <c r="T179" s="204">
        <f t="shared" si="13"/>
        <v>2.3E-3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05" t="s">
        <v>238</v>
      </c>
      <c r="AT179" s="205" t="s">
        <v>162</v>
      </c>
      <c r="AU179" s="205" t="s">
        <v>88</v>
      </c>
      <c r="AY179" s="18" t="s">
        <v>159</v>
      </c>
      <c r="BE179" s="206">
        <f t="shared" si="14"/>
        <v>0</v>
      </c>
      <c r="BF179" s="206">
        <f t="shared" si="15"/>
        <v>0</v>
      </c>
      <c r="BG179" s="206">
        <f t="shared" si="16"/>
        <v>0</v>
      </c>
      <c r="BH179" s="206">
        <f t="shared" si="17"/>
        <v>0</v>
      </c>
      <c r="BI179" s="206">
        <f t="shared" si="18"/>
        <v>0</v>
      </c>
      <c r="BJ179" s="18" t="s">
        <v>88</v>
      </c>
      <c r="BK179" s="206">
        <f t="shared" si="19"/>
        <v>0</v>
      </c>
      <c r="BL179" s="18" t="s">
        <v>238</v>
      </c>
      <c r="BM179" s="205" t="s">
        <v>1626</v>
      </c>
    </row>
    <row r="180" spans="1:65" s="2" customFormat="1" ht="21.75" customHeight="1">
      <c r="A180" s="35"/>
      <c r="B180" s="36"/>
      <c r="C180" s="193" t="s">
        <v>376</v>
      </c>
      <c r="D180" s="193" t="s">
        <v>162</v>
      </c>
      <c r="E180" s="194" t="s">
        <v>1627</v>
      </c>
      <c r="F180" s="195" t="s">
        <v>1628</v>
      </c>
      <c r="G180" s="196" t="s">
        <v>1629</v>
      </c>
      <c r="H180" s="197">
        <v>6</v>
      </c>
      <c r="I180" s="198"/>
      <c r="J180" s="199">
        <f t="shared" si="10"/>
        <v>0</v>
      </c>
      <c r="K180" s="200"/>
      <c r="L180" s="40"/>
      <c r="M180" s="201" t="s">
        <v>1</v>
      </c>
      <c r="N180" s="202" t="s">
        <v>44</v>
      </c>
      <c r="O180" s="72"/>
      <c r="P180" s="203">
        <f t="shared" si="11"/>
        <v>0</v>
      </c>
      <c r="Q180" s="203">
        <v>2.5000000000000001E-4</v>
      </c>
      <c r="R180" s="203">
        <f t="shared" si="12"/>
        <v>1.5E-3</v>
      </c>
      <c r="S180" s="203">
        <v>0</v>
      </c>
      <c r="T180" s="204">
        <f t="shared" si="13"/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05" t="s">
        <v>238</v>
      </c>
      <c r="AT180" s="205" t="s">
        <v>162</v>
      </c>
      <c r="AU180" s="205" t="s">
        <v>88</v>
      </c>
      <c r="AY180" s="18" t="s">
        <v>159</v>
      </c>
      <c r="BE180" s="206">
        <f t="shared" si="14"/>
        <v>0</v>
      </c>
      <c r="BF180" s="206">
        <f t="shared" si="15"/>
        <v>0</v>
      </c>
      <c r="BG180" s="206">
        <f t="shared" si="16"/>
        <v>0</v>
      </c>
      <c r="BH180" s="206">
        <f t="shared" si="17"/>
        <v>0</v>
      </c>
      <c r="BI180" s="206">
        <f t="shared" si="18"/>
        <v>0</v>
      </c>
      <c r="BJ180" s="18" t="s">
        <v>88</v>
      </c>
      <c r="BK180" s="206">
        <f t="shared" si="19"/>
        <v>0</v>
      </c>
      <c r="BL180" s="18" t="s">
        <v>238</v>
      </c>
      <c r="BM180" s="205" t="s">
        <v>1630</v>
      </c>
    </row>
    <row r="181" spans="1:65" s="2" customFormat="1" ht="24.2" customHeight="1">
      <c r="A181" s="35"/>
      <c r="B181" s="36"/>
      <c r="C181" s="193" t="s">
        <v>382</v>
      </c>
      <c r="D181" s="193" t="s">
        <v>162</v>
      </c>
      <c r="E181" s="194" t="s">
        <v>1631</v>
      </c>
      <c r="F181" s="195" t="s">
        <v>1632</v>
      </c>
      <c r="G181" s="196" t="s">
        <v>165</v>
      </c>
      <c r="H181" s="197">
        <v>1</v>
      </c>
      <c r="I181" s="198"/>
      <c r="J181" s="199">
        <f t="shared" si="10"/>
        <v>0</v>
      </c>
      <c r="K181" s="200"/>
      <c r="L181" s="40"/>
      <c r="M181" s="201" t="s">
        <v>1</v>
      </c>
      <c r="N181" s="202" t="s">
        <v>44</v>
      </c>
      <c r="O181" s="72"/>
      <c r="P181" s="203">
        <f t="shared" si="11"/>
        <v>0</v>
      </c>
      <c r="Q181" s="203">
        <v>4.8500000000000001E-3</v>
      </c>
      <c r="R181" s="203">
        <f t="shared" si="12"/>
        <v>4.8500000000000001E-3</v>
      </c>
      <c r="S181" s="203">
        <v>0</v>
      </c>
      <c r="T181" s="204">
        <f t="shared" si="13"/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05" t="s">
        <v>238</v>
      </c>
      <c r="AT181" s="205" t="s">
        <v>162</v>
      </c>
      <c r="AU181" s="205" t="s">
        <v>88</v>
      </c>
      <c r="AY181" s="18" t="s">
        <v>159</v>
      </c>
      <c r="BE181" s="206">
        <f t="shared" si="14"/>
        <v>0</v>
      </c>
      <c r="BF181" s="206">
        <f t="shared" si="15"/>
        <v>0</v>
      </c>
      <c r="BG181" s="206">
        <f t="shared" si="16"/>
        <v>0</v>
      </c>
      <c r="BH181" s="206">
        <f t="shared" si="17"/>
        <v>0</v>
      </c>
      <c r="BI181" s="206">
        <f t="shared" si="18"/>
        <v>0</v>
      </c>
      <c r="BJ181" s="18" t="s">
        <v>88</v>
      </c>
      <c r="BK181" s="206">
        <f t="shared" si="19"/>
        <v>0</v>
      </c>
      <c r="BL181" s="18" t="s">
        <v>238</v>
      </c>
      <c r="BM181" s="205" t="s">
        <v>1633</v>
      </c>
    </row>
    <row r="182" spans="1:65" s="2" customFormat="1" ht="37.9" customHeight="1">
      <c r="A182" s="35"/>
      <c r="B182" s="36"/>
      <c r="C182" s="193" t="s">
        <v>386</v>
      </c>
      <c r="D182" s="193" t="s">
        <v>162</v>
      </c>
      <c r="E182" s="194" t="s">
        <v>1634</v>
      </c>
      <c r="F182" s="195" t="s">
        <v>1635</v>
      </c>
      <c r="G182" s="196" t="s">
        <v>249</v>
      </c>
      <c r="H182" s="197">
        <v>50</v>
      </c>
      <c r="I182" s="198"/>
      <c r="J182" s="199">
        <f t="shared" si="10"/>
        <v>0</v>
      </c>
      <c r="K182" s="200"/>
      <c r="L182" s="40"/>
      <c r="M182" s="201" t="s">
        <v>1</v>
      </c>
      <c r="N182" s="202" t="s">
        <v>44</v>
      </c>
      <c r="O182" s="72"/>
      <c r="P182" s="203">
        <f t="shared" si="11"/>
        <v>0</v>
      </c>
      <c r="Q182" s="203">
        <v>1.9000000000000001E-4</v>
      </c>
      <c r="R182" s="203">
        <f t="shared" si="12"/>
        <v>9.4999999999999998E-3</v>
      </c>
      <c r="S182" s="203">
        <v>0</v>
      </c>
      <c r="T182" s="204">
        <f t="shared" si="13"/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05" t="s">
        <v>238</v>
      </c>
      <c r="AT182" s="205" t="s">
        <v>162</v>
      </c>
      <c r="AU182" s="205" t="s">
        <v>88</v>
      </c>
      <c r="AY182" s="18" t="s">
        <v>159</v>
      </c>
      <c r="BE182" s="206">
        <f t="shared" si="14"/>
        <v>0</v>
      </c>
      <c r="BF182" s="206">
        <f t="shared" si="15"/>
        <v>0</v>
      </c>
      <c r="BG182" s="206">
        <f t="shared" si="16"/>
        <v>0</v>
      </c>
      <c r="BH182" s="206">
        <f t="shared" si="17"/>
        <v>0</v>
      </c>
      <c r="BI182" s="206">
        <f t="shared" si="18"/>
        <v>0</v>
      </c>
      <c r="BJ182" s="18" t="s">
        <v>88</v>
      </c>
      <c r="BK182" s="206">
        <f t="shared" si="19"/>
        <v>0</v>
      </c>
      <c r="BL182" s="18" t="s">
        <v>238</v>
      </c>
      <c r="BM182" s="205" t="s">
        <v>1636</v>
      </c>
    </row>
    <row r="183" spans="1:65" s="2" customFormat="1" ht="33" customHeight="1">
      <c r="A183" s="35"/>
      <c r="B183" s="36"/>
      <c r="C183" s="193" t="s">
        <v>391</v>
      </c>
      <c r="D183" s="193" t="s">
        <v>162</v>
      </c>
      <c r="E183" s="194" t="s">
        <v>1637</v>
      </c>
      <c r="F183" s="195" t="s">
        <v>1638</v>
      </c>
      <c r="G183" s="196" t="s">
        <v>249</v>
      </c>
      <c r="H183" s="197">
        <v>50</v>
      </c>
      <c r="I183" s="198"/>
      <c r="J183" s="199">
        <f t="shared" si="10"/>
        <v>0</v>
      </c>
      <c r="K183" s="200"/>
      <c r="L183" s="40"/>
      <c r="M183" s="201" t="s">
        <v>1</v>
      </c>
      <c r="N183" s="202" t="s">
        <v>44</v>
      </c>
      <c r="O183" s="72"/>
      <c r="P183" s="203">
        <f t="shared" si="11"/>
        <v>0</v>
      </c>
      <c r="Q183" s="203">
        <v>1.0000000000000001E-5</v>
      </c>
      <c r="R183" s="203">
        <f t="shared" si="12"/>
        <v>5.0000000000000001E-4</v>
      </c>
      <c r="S183" s="203">
        <v>0</v>
      </c>
      <c r="T183" s="204">
        <f t="shared" si="13"/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05" t="s">
        <v>238</v>
      </c>
      <c r="AT183" s="205" t="s">
        <v>162</v>
      </c>
      <c r="AU183" s="205" t="s">
        <v>88</v>
      </c>
      <c r="AY183" s="18" t="s">
        <v>159</v>
      </c>
      <c r="BE183" s="206">
        <f t="shared" si="14"/>
        <v>0</v>
      </c>
      <c r="BF183" s="206">
        <f t="shared" si="15"/>
        <v>0</v>
      </c>
      <c r="BG183" s="206">
        <f t="shared" si="16"/>
        <v>0</v>
      </c>
      <c r="BH183" s="206">
        <f t="shared" si="17"/>
        <v>0</v>
      </c>
      <c r="BI183" s="206">
        <f t="shared" si="18"/>
        <v>0</v>
      </c>
      <c r="BJ183" s="18" t="s">
        <v>88</v>
      </c>
      <c r="BK183" s="206">
        <f t="shared" si="19"/>
        <v>0</v>
      </c>
      <c r="BL183" s="18" t="s">
        <v>238</v>
      </c>
      <c r="BM183" s="205" t="s">
        <v>1639</v>
      </c>
    </row>
    <row r="184" spans="1:65" s="2" customFormat="1" ht="44.25" customHeight="1">
      <c r="A184" s="35"/>
      <c r="B184" s="36"/>
      <c r="C184" s="193" t="s">
        <v>396</v>
      </c>
      <c r="D184" s="193" t="s">
        <v>162</v>
      </c>
      <c r="E184" s="194" t="s">
        <v>1640</v>
      </c>
      <c r="F184" s="195" t="s">
        <v>1641</v>
      </c>
      <c r="G184" s="196" t="s">
        <v>330</v>
      </c>
      <c r="H184" s="245"/>
      <c r="I184" s="198"/>
      <c r="J184" s="199">
        <f t="shared" si="10"/>
        <v>0</v>
      </c>
      <c r="K184" s="200"/>
      <c r="L184" s="40"/>
      <c r="M184" s="201" t="s">
        <v>1</v>
      </c>
      <c r="N184" s="202" t="s">
        <v>44</v>
      </c>
      <c r="O184" s="72"/>
      <c r="P184" s="203">
        <f t="shared" si="11"/>
        <v>0</v>
      </c>
      <c r="Q184" s="203">
        <v>0</v>
      </c>
      <c r="R184" s="203">
        <f t="shared" si="12"/>
        <v>0</v>
      </c>
      <c r="S184" s="203">
        <v>0</v>
      </c>
      <c r="T184" s="204">
        <f t="shared" si="13"/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05" t="s">
        <v>238</v>
      </c>
      <c r="AT184" s="205" t="s">
        <v>162</v>
      </c>
      <c r="AU184" s="205" t="s">
        <v>88</v>
      </c>
      <c r="AY184" s="18" t="s">
        <v>159</v>
      </c>
      <c r="BE184" s="206">
        <f t="shared" si="14"/>
        <v>0</v>
      </c>
      <c r="BF184" s="206">
        <f t="shared" si="15"/>
        <v>0</v>
      </c>
      <c r="BG184" s="206">
        <f t="shared" si="16"/>
        <v>0</v>
      </c>
      <c r="BH184" s="206">
        <f t="shared" si="17"/>
        <v>0</v>
      </c>
      <c r="BI184" s="206">
        <f t="shared" si="18"/>
        <v>0</v>
      </c>
      <c r="BJ184" s="18" t="s">
        <v>88</v>
      </c>
      <c r="BK184" s="206">
        <f t="shared" si="19"/>
        <v>0</v>
      </c>
      <c r="BL184" s="18" t="s">
        <v>238</v>
      </c>
      <c r="BM184" s="205" t="s">
        <v>1642</v>
      </c>
    </row>
    <row r="185" spans="1:65" s="12" customFormat="1" ht="22.9" customHeight="1">
      <c r="B185" s="177"/>
      <c r="C185" s="178"/>
      <c r="D185" s="179" t="s">
        <v>77</v>
      </c>
      <c r="E185" s="191" t="s">
        <v>1215</v>
      </c>
      <c r="F185" s="191" t="s">
        <v>1216</v>
      </c>
      <c r="G185" s="178"/>
      <c r="H185" s="178"/>
      <c r="I185" s="181"/>
      <c r="J185" s="192">
        <f>BK185</f>
        <v>0</v>
      </c>
      <c r="K185" s="178"/>
      <c r="L185" s="183"/>
      <c r="M185" s="184"/>
      <c r="N185" s="185"/>
      <c r="O185" s="185"/>
      <c r="P185" s="186">
        <f>SUM(P186:P207)</f>
        <v>0</v>
      </c>
      <c r="Q185" s="185"/>
      <c r="R185" s="186">
        <f>SUM(R186:R207)</f>
        <v>0.18742000000000003</v>
      </c>
      <c r="S185" s="185"/>
      <c r="T185" s="187">
        <f>SUM(T186:T207)</f>
        <v>0.23356999999999997</v>
      </c>
      <c r="AR185" s="188" t="s">
        <v>88</v>
      </c>
      <c r="AT185" s="189" t="s">
        <v>77</v>
      </c>
      <c r="AU185" s="189" t="s">
        <v>86</v>
      </c>
      <c r="AY185" s="188" t="s">
        <v>159</v>
      </c>
      <c r="BK185" s="190">
        <f>SUM(BK186:BK207)</f>
        <v>0</v>
      </c>
    </row>
    <row r="186" spans="1:65" s="2" customFormat="1" ht="33" customHeight="1">
      <c r="A186" s="35"/>
      <c r="B186" s="36"/>
      <c r="C186" s="193" t="s">
        <v>400</v>
      </c>
      <c r="D186" s="193" t="s">
        <v>162</v>
      </c>
      <c r="E186" s="194" t="s">
        <v>1643</v>
      </c>
      <c r="F186" s="195" t="s">
        <v>1644</v>
      </c>
      <c r="G186" s="196" t="s">
        <v>1566</v>
      </c>
      <c r="H186" s="197">
        <v>1</v>
      </c>
      <c r="I186" s="198"/>
      <c r="J186" s="199">
        <f t="shared" ref="J186:J196" si="20">ROUND(I186*H186,2)</f>
        <v>0</v>
      </c>
      <c r="K186" s="200"/>
      <c r="L186" s="40"/>
      <c r="M186" s="201" t="s">
        <v>1</v>
      </c>
      <c r="N186" s="202" t="s">
        <v>44</v>
      </c>
      <c r="O186" s="72"/>
      <c r="P186" s="203">
        <f t="shared" ref="P186:P196" si="21">O186*H186</f>
        <v>0</v>
      </c>
      <c r="Q186" s="203">
        <v>1.6969999999999999E-2</v>
      </c>
      <c r="R186" s="203">
        <f t="shared" ref="R186:R196" si="22">Q186*H186</f>
        <v>1.6969999999999999E-2</v>
      </c>
      <c r="S186" s="203">
        <v>0</v>
      </c>
      <c r="T186" s="204">
        <f t="shared" ref="T186:T196" si="23"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05" t="s">
        <v>238</v>
      </c>
      <c r="AT186" s="205" t="s">
        <v>162</v>
      </c>
      <c r="AU186" s="205" t="s">
        <v>88</v>
      </c>
      <c r="AY186" s="18" t="s">
        <v>159</v>
      </c>
      <c r="BE186" s="206">
        <f t="shared" ref="BE186:BE196" si="24">IF(N186="základní",J186,0)</f>
        <v>0</v>
      </c>
      <c r="BF186" s="206">
        <f t="shared" ref="BF186:BF196" si="25">IF(N186="snížená",J186,0)</f>
        <v>0</v>
      </c>
      <c r="BG186" s="206">
        <f t="shared" ref="BG186:BG196" si="26">IF(N186="zákl. přenesená",J186,0)</f>
        <v>0</v>
      </c>
      <c r="BH186" s="206">
        <f t="shared" ref="BH186:BH196" si="27">IF(N186="sníž. přenesená",J186,0)</f>
        <v>0</v>
      </c>
      <c r="BI186" s="206">
        <f t="shared" ref="BI186:BI196" si="28">IF(N186="nulová",J186,0)</f>
        <v>0</v>
      </c>
      <c r="BJ186" s="18" t="s">
        <v>88</v>
      </c>
      <c r="BK186" s="206">
        <f t="shared" ref="BK186:BK196" si="29">ROUND(I186*H186,2)</f>
        <v>0</v>
      </c>
      <c r="BL186" s="18" t="s">
        <v>238</v>
      </c>
      <c r="BM186" s="205" t="s">
        <v>1645</v>
      </c>
    </row>
    <row r="187" spans="1:65" s="2" customFormat="1" ht="21.75" customHeight="1">
      <c r="A187" s="35"/>
      <c r="B187" s="36"/>
      <c r="C187" s="193" t="s">
        <v>404</v>
      </c>
      <c r="D187" s="193" t="s">
        <v>162</v>
      </c>
      <c r="E187" s="194" t="s">
        <v>1646</v>
      </c>
      <c r="F187" s="195" t="s">
        <v>1647</v>
      </c>
      <c r="G187" s="196" t="s">
        <v>1566</v>
      </c>
      <c r="H187" s="197">
        <v>1</v>
      </c>
      <c r="I187" s="198"/>
      <c r="J187" s="199">
        <f t="shared" si="20"/>
        <v>0</v>
      </c>
      <c r="K187" s="200"/>
      <c r="L187" s="40"/>
      <c r="M187" s="201" t="s">
        <v>1</v>
      </c>
      <c r="N187" s="202" t="s">
        <v>44</v>
      </c>
      <c r="O187" s="72"/>
      <c r="P187" s="203">
        <f t="shared" si="21"/>
        <v>0</v>
      </c>
      <c r="Q187" s="203">
        <v>0</v>
      </c>
      <c r="R187" s="203">
        <f t="shared" si="22"/>
        <v>0</v>
      </c>
      <c r="S187" s="203">
        <v>1.9460000000000002E-2</v>
      </c>
      <c r="T187" s="204">
        <f t="shared" si="23"/>
        <v>1.9460000000000002E-2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05" t="s">
        <v>238</v>
      </c>
      <c r="AT187" s="205" t="s">
        <v>162</v>
      </c>
      <c r="AU187" s="205" t="s">
        <v>88</v>
      </c>
      <c r="AY187" s="18" t="s">
        <v>159</v>
      </c>
      <c r="BE187" s="206">
        <f t="shared" si="24"/>
        <v>0</v>
      </c>
      <c r="BF187" s="206">
        <f t="shared" si="25"/>
        <v>0</v>
      </c>
      <c r="BG187" s="206">
        <f t="shared" si="26"/>
        <v>0</v>
      </c>
      <c r="BH187" s="206">
        <f t="shared" si="27"/>
        <v>0</v>
      </c>
      <c r="BI187" s="206">
        <f t="shared" si="28"/>
        <v>0</v>
      </c>
      <c r="BJ187" s="18" t="s">
        <v>88</v>
      </c>
      <c r="BK187" s="206">
        <f t="shared" si="29"/>
        <v>0</v>
      </c>
      <c r="BL187" s="18" t="s">
        <v>238</v>
      </c>
      <c r="BM187" s="205" t="s">
        <v>1648</v>
      </c>
    </row>
    <row r="188" spans="1:65" s="2" customFormat="1" ht="21.75" customHeight="1">
      <c r="A188" s="35"/>
      <c r="B188" s="36"/>
      <c r="C188" s="193" t="s">
        <v>409</v>
      </c>
      <c r="D188" s="193" t="s">
        <v>162</v>
      </c>
      <c r="E188" s="194" t="s">
        <v>1649</v>
      </c>
      <c r="F188" s="195" t="s">
        <v>1650</v>
      </c>
      <c r="G188" s="196" t="s">
        <v>1566</v>
      </c>
      <c r="H188" s="197">
        <v>1</v>
      </c>
      <c r="I188" s="198"/>
      <c r="J188" s="199">
        <f t="shared" si="20"/>
        <v>0</v>
      </c>
      <c r="K188" s="200"/>
      <c r="L188" s="40"/>
      <c r="M188" s="201" t="s">
        <v>1</v>
      </c>
      <c r="N188" s="202" t="s">
        <v>44</v>
      </c>
      <c r="O188" s="72"/>
      <c r="P188" s="203">
        <f t="shared" si="21"/>
        <v>0</v>
      </c>
      <c r="Q188" s="203">
        <v>0</v>
      </c>
      <c r="R188" s="203">
        <f t="shared" si="22"/>
        <v>0</v>
      </c>
      <c r="S188" s="203">
        <v>6.6E-3</v>
      </c>
      <c r="T188" s="204">
        <f t="shared" si="23"/>
        <v>6.6E-3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05" t="s">
        <v>238</v>
      </c>
      <c r="AT188" s="205" t="s">
        <v>162</v>
      </c>
      <c r="AU188" s="205" t="s">
        <v>88</v>
      </c>
      <c r="AY188" s="18" t="s">
        <v>159</v>
      </c>
      <c r="BE188" s="206">
        <f t="shared" si="24"/>
        <v>0</v>
      </c>
      <c r="BF188" s="206">
        <f t="shared" si="25"/>
        <v>0</v>
      </c>
      <c r="BG188" s="206">
        <f t="shared" si="26"/>
        <v>0</v>
      </c>
      <c r="BH188" s="206">
        <f t="shared" si="27"/>
        <v>0</v>
      </c>
      <c r="BI188" s="206">
        <f t="shared" si="28"/>
        <v>0</v>
      </c>
      <c r="BJ188" s="18" t="s">
        <v>88</v>
      </c>
      <c r="BK188" s="206">
        <f t="shared" si="29"/>
        <v>0</v>
      </c>
      <c r="BL188" s="18" t="s">
        <v>238</v>
      </c>
      <c r="BM188" s="205" t="s">
        <v>1651</v>
      </c>
    </row>
    <row r="189" spans="1:65" s="2" customFormat="1" ht="37.9" customHeight="1">
      <c r="A189" s="35"/>
      <c r="B189" s="36"/>
      <c r="C189" s="193" t="s">
        <v>413</v>
      </c>
      <c r="D189" s="193" t="s">
        <v>162</v>
      </c>
      <c r="E189" s="194" t="s">
        <v>1652</v>
      </c>
      <c r="F189" s="195" t="s">
        <v>1653</v>
      </c>
      <c r="G189" s="196" t="s">
        <v>1566</v>
      </c>
      <c r="H189" s="197">
        <v>1</v>
      </c>
      <c r="I189" s="198"/>
      <c r="J189" s="199">
        <f t="shared" si="20"/>
        <v>0</v>
      </c>
      <c r="K189" s="200"/>
      <c r="L189" s="40"/>
      <c r="M189" s="201" t="s">
        <v>1</v>
      </c>
      <c r="N189" s="202" t="s">
        <v>44</v>
      </c>
      <c r="O189" s="72"/>
      <c r="P189" s="203">
        <f t="shared" si="21"/>
        <v>0</v>
      </c>
      <c r="Q189" s="203">
        <v>1.197E-2</v>
      </c>
      <c r="R189" s="203">
        <f t="shared" si="22"/>
        <v>1.197E-2</v>
      </c>
      <c r="S189" s="203">
        <v>0</v>
      </c>
      <c r="T189" s="204">
        <f t="shared" si="23"/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05" t="s">
        <v>238</v>
      </c>
      <c r="AT189" s="205" t="s">
        <v>162</v>
      </c>
      <c r="AU189" s="205" t="s">
        <v>88</v>
      </c>
      <c r="AY189" s="18" t="s">
        <v>159</v>
      </c>
      <c r="BE189" s="206">
        <f t="shared" si="24"/>
        <v>0</v>
      </c>
      <c r="BF189" s="206">
        <f t="shared" si="25"/>
        <v>0</v>
      </c>
      <c r="BG189" s="206">
        <f t="shared" si="26"/>
        <v>0</v>
      </c>
      <c r="BH189" s="206">
        <f t="shared" si="27"/>
        <v>0</v>
      </c>
      <c r="BI189" s="206">
        <f t="shared" si="28"/>
        <v>0</v>
      </c>
      <c r="BJ189" s="18" t="s">
        <v>88</v>
      </c>
      <c r="BK189" s="206">
        <f t="shared" si="29"/>
        <v>0</v>
      </c>
      <c r="BL189" s="18" t="s">
        <v>238</v>
      </c>
      <c r="BM189" s="205" t="s">
        <v>1654</v>
      </c>
    </row>
    <row r="190" spans="1:65" s="2" customFormat="1" ht="37.9" customHeight="1">
      <c r="A190" s="35"/>
      <c r="B190" s="36"/>
      <c r="C190" s="193" t="s">
        <v>417</v>
      </c>
      <c r="D190" s="193" t="s">
        <v>162</v>
      </c>
      <c r="E190" s="194" t="s">
        <v>1655</v>
      </c>
      <c r="F190" s="195" t="s">
        <v>1656</v>
      </c>
      <c r="G190" s="196" t="s">
        <v>1566</v>
      </c>
      <c r="H190" s="197">
        <v>1</v>
      </c>
      <c r="I190" s="198"/>
      <c r="J190" s="199">
        <f t="shared" si="20"/>
        <v>0</v>
      </c>
      <c r="K190" s="200"/>
      <c r="L190" s="40"/>
      <c r="M190" s="201" t="s">
        <v>1</v>
      </c>
      <c r="N190" s="202" t="s">
        <v>44</v>
      </c>
      <c r="O190" s="72"/>
      <c r="P190" s="203">
        <f t="shared" si="21"/>
        <v>0</v>
      </c>
      <c r="Q190" s="203">
        <v>9.4599999999999997E-3</v>
      </c>
      <c r="R190" s="203">
        <f t="shared" si="22"/>
        <v>9.4599999999999997E-3</v>
      </c>
      <c r="S190" s="203">
        <v>0</v>
      </c>
      <c r="T190" s="204">
        <f t="shared" si="23"/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05" t="s">
        <v>238</v>
      </c>
      <c r="AT190" s="205" t="s">
        <v>162</v>
      </c>
      <c r="AU190" s="205" t="s">
        <v>88</v>
      </c>
      <c r="AY190" s="18" t="s">
        <v>159</v>
      </c>
      <c r="BE190" s="206">
        <f t="shared" si="24"/>
        <v>0</v>
      </c>
      <c r="BF190" s="206">
        <f t="shared" si="25"/>
        <v>0</v>
      </c>
      <c r="BG190" s="206">
        <f t="shared" si="26"/>
        <v>0</v>
      </c>
      <c r="BH190" s="206">
        <f t="shared" si="27"/>
        <v>0</v>
      </c>
      <c r="BI190" s="206">
        <f t="shared" si="28"/>
        <v>0</v>
      </c>
      <c r="BJ190" s="18" t="s">
        <v>88</v>
      </c>
      <c r="BK190" s="206">
        <f t="shared" si="29"/>
        <v>0</v>
      </c>
      <c r="BL190" s="18" t="s">
        <v>238</v>
      </c>
      <c r="BM190" s="205" t="s">
        <v>1657</v>
      </c>
    </row>
    <row r="191" spans="1:65" s="2" customFormat="1" ht="16.5" customHeight="1">
      <c r="A191" s="35"/>
      <c r="B191" s="36"/>
      <c r="C191" s="193" t="s">
        <v>421</v>
      </c>
      <c r="D191" s="193" t="s">
        <v>162</v>
      </c>
      <c r="E191" s="194" t="s">
        <v>1658</v>
      </c>
      <c r="F191" s="195" t="s">
        <v>1659</v>
      </c>
      <c r="G191" s="196" t="s">
        <v>1566</v>
      </c>
      <c r="H191" s="197">
        <v>1</v>
      </c>
      <c r="I191" s="198"/>
      <c r="J191" s="199">
        <f t="shared" si="20"/>
        <v>0</v>
      </c>
      <c r="K191" s="200"/>
      <c r="L191" s="40"/>
      <c r="M191" s="201" t="s">
        <v>1</v>
      </c>
      <c r="N191" s="202" t="s">
        <v>44</v>
      </c>
      <c r="O191" s="72"/>
      <c r="P191" s="203">
        <f t="shared" si="21"/>
        <v>0</v>
      </c>
      <c r="Q191" s="203">
        <v>0</v>
      </c>
      <c r="R191" s="203">
        <f t="shared" si="22"/>
        <v>0</v>
      </c>
      <c r="S191" s="203">
        <v>3.2899999999999999E-2</v>
      </c>
      <c r="T191" s="204">
        <f t="shared" si="23"/>
        <v>3.2899999999999999E-2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05" t="s">
        <v>238</v>
      </c>
      <c r="AT191" s="205" t="s">
        <v>162</v>
      </c>
      <c r="AU191" s="205" t="s">
        <v>88</v>
      </c>
      <c r="AY191" s="18" t="s">
        <v>159</v>
      </c>
      <c r="BE191" s="206">
        <f t="shared" si="24"/>
        <v>0</v>
      </c>
      <c r="BF191" s="206">
        <f t="shared" si="25"/>
        <v>0</v>
      </c>
      <c r="BG191" s="206">
        <f t="shared" si="26"/>
        <v>0</v>
      </c>
      <c r="BH191" s="206">
        <f t="shared" si="27"/>
        <v>0</v>
      </c>
      <c r="BI191" s="206">
        <f t="shared" si="28"/>
        <v>0</v>
      </c>
      <c r="BJ191" s="18" t="s">
        <v>88</v>
      </c>
      <c r="BK191" s="206">
        <f t="shared" si="29"/>
        <v>0</v>
      </c>
      <c r="BL191" s="18" t="s">
        <v>238</v>
      </c>
      <c r="BM191" s="205" t="s">
        <v>1660</v>
      </c>
    </row>
    <row r="192" spans="1:65" s="2" customFormat="1" ht="21.75" customHeight="1">
      <c r="A192" s="35"/>
      <c r="B192" s="36"/>
      <c r="C192" s="193" t="s">
        <v>425</v>
      </c>
      <c r="D192" s="193" t="s">
        <v>162</v>
      </c>
      <c r="E192" s="194" t="s">
        <v>1661</v>
      </c>
      <c r="F192" s="195" t="s">
        <v>1662</v>
      </c>
      <c r="G192" s="196" t="s">
        <v>1566</v>
      </c>
      <c r="H192" s="197">
        <v>1</v>
      </c>
      <c r="I192" s="198"/>
      <c r="J192" s="199">
        <f t="shared" si="20"/>
        <v>0</v>
      </c>
      <c r="K192" s="200"/>
      <c r="L192" s="40"/>
      <c r="M192" s="201" t="s">
        <v>1</v>
      </c>
      <c r="N192" s="202" t="s">
        <v>44</v>
      </c>
      <c r="O192" s="72"/>
      <c r="P192" s="203">
        <f t="shared" si="21"/>
        <v>0</v>
      </c>
      <c r="Q192" s="203">
        <v>4.8529999999999997E-2</v>
      </c>
      <c r="R192" s="203">
        <f t="shared" si="22"/>
        <v>4.8529999999999997E-2</v>
      </c>
      <c r="S192" s="203">
        <v>0</v>
      </c>
      <c r="T192" s="204">
        <f t="shared" si="23"/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05" t="s">
        <v>238</v>
      </c>
      <c r="AT192" s="205" t="s">
        <v>162</v>
      </c>
      <c r="AU192" s="205" t="s">
        <v>88</v>
      </c>
      <c r="AY192" s="18" t="s">
        <v>159</v>
      </c>
      <c r="BE192" s="206">
        <f t="shared" si="24"/>
        <v>0</v>
      </c>
      <c r="BF192" s="206">
        <f t="shared" si="25"/>
        <v>0</v>
      </c>
      <c r="BG192" s="206">
        <f t="shared" si="26"/>
        <v>0</v>
      </c>
      <c r="BH192" s="206">
        <f t="shared" si="27"/>
        <v>0</v>
      </c>
      <c r="BI192" s="206">
        <f t="shared" si="28"/>
        <v>0</v>
      </c>
      <c r="BJ192" s="18" t="s">
        <v>88</v>
      </c>
      <c r="BK192" s="206">
        <f t="shared" si="29"/>
        <v>0</v>
      </c>
      <c r="BL192" s="18" t="s">
        <v>238</v>
      </c>
      <c r="BM192" s="205" t="s">
        <v>1663</v>
      </c>
    </row>
    <row r="193" spans="1:65" s="2" customFormat="1" ht="55.5" customHeight="1">
      <c r="A193" s="35"/>
      <c r="B193" s="36"/>
      <c r="C193" s="193" t="s">
        <v>429</v>
      </c>
      <c r="D193" s="193" t="s">
        <v>162</v>
      </c>
      <c r="E193" s="194" t="s">
        <v>1664</v>
      </c>
      <c r="F193" s="195" t="s">
        <v>1665</v>
      </c>
      <c r="G193" s="196" t="s">
        <v>1566</v>
      </c>
      <c r="H193" s="197">
        <v>1</v>
      </c>
      <c r="I193" s="198"/>
      <c r="J193" s="199">
        <f t="shared" si="20"/>
        <v>0</v>
      </c>
      <c r="K193" s="200"/>
      <c r="L193" s="40"/>
      <c r="M193" s="201" t="s">
        <v>1</v>
      </c>
      <c r="N193" s="202" t="s">
        <v>44</v>
      </c>
      <c r="O193" s="72"/>
      <c r="P193" s="203">
        <f t="shared" si="21"/>
        <v>0</v>
      </c>
      <c r="Q193" s="203">
        <v>3.6490000000000002E-2</v>
      </c>
      <c r="R193" s="203">
        <f t="shared" si="22"/>
        <v>3.6490000000000002E-2</v>
      </c>
      <c r="S193" s="203">
        <v>0</v>
      </c>
      <c r="T193" s="204">
        <f t="shared" si="23"/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05" t="s">
        <v>238</v>
      </c>
      <c r="AT193" s="205" t="s">
        <v>162</v>
      </c>
      <c r="AU193" s="205" t="s">
        <v>88</v>
      </c>
      <c r="AY193" s="18" t="s">
        <v>159</v>
      </c>
      <c r="BE193" s="206">
        <f t="shared" si="24"/>
        <v>0</v>
      </c>
      <c r="BF193" s="206">
        <f t="shared" si="25"/>
        <v>0</v>
      </c>
      <c r="BG193" s="206">
        <f t="shared" si="26"/>
        <v>0</v>
      </c>
      <c r="BH193" s="206">
        <f t="shared" si="27"/>
        <v>0</v>
      </c>
      <c r="BI193" s="206">
        <f t="shared" si="28"/>
        <v>0</v>
      </c>
      <c r="BJ193" s="18" t="s">
        <v>88</v>
      </c>
      <c r="BK193" s="206">
        <f t="shared" si="29"/>
        <v>0</v>
      </c>
      <c r="BL193" s="18" t="s">
        <v>238</v>
      </c>
      <c r="BM193" s="205" t="s">
        <v>1666</v>
      </c>
    </row>
    <row r="194" spans="1:65" s="2" customFormat="1" ht="24.2" customHeight="1">
      <c r="A194" s="35"/>
      <c r="B194" s="36"/>
      <c r="C194" s="193" t="s">
        <v>433</v>
      </c>
      <c r="D194" s="193" t="s">
        <v>162</v>
      </c>
      <c r="E194" s="194" t="s">
        <v>1667</v>
      </c>
      <c r="F194" s="195" t="s">
        <v>1668</v>
      </c>
      <c r="G194" s="196" t="s">
        <v>1566</v>
      </c>
      <c r="H194" s="197">
        <v>1</v>
      </c>
      <c r="I194" s="198"/>
      <c r="J194" s="199">
        <f t="shared" si="20"/>
        <v>0</v>
      </c>
      <c r="K194" s="200"/>
      <c r="L194" s="40"/>
      <c r="M194" s="201" t="s">
        <v>1</v>
      </c>
      <c r="N194" s="202" t="s">
        <v>44</v>
      </c>
      <c r="O194" s="72"/>
      <c r="P194" s="203">
        <f t="shared" si="21"/>
        <v>0</v>
      </c>
      <c r="Q194" s="203">
        <v>0</v>
      </c>
      <c r="R194" s="203">
        <f t="shared" si="22"/>
        <v>0</v>
      </c>
      <c r="S194" s="203">
        <v>0.155</v>
      </c>
      <c r="T194" s="204">
        <f t="shared" si="23"/>
        <v>0.155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05" t="s">
        <v>238</v>
      </c>
      <c r="AT194" s="205" t="s">
        <v>162</v>
      </c>
      <c r="AU194" s="205" t="s">
        <v>88</v>
      </c>
      <c r="AY194" s="18" t="s">
        <v>159</v>
      </c>
      <c r="BE194" s="206">
        <f t="shared" si="24"/>
        <v>0</v>
      </c>
      <c r="BF194" s="206">
        <f t="shared" si="25"/>
        <v>0</v>
      </c>
      <c r="BG194" s="206">
        <f t="shared" si="26"/>
        <v>0</v>
      </c>
      <c r="BH194" s="206">
        <f t="shared" si="27"/>
        <v>0</v>
      </c>
      <c r="BI194" s="206">
        <f t="shared" si="28"/>
        <v>0</v>
      </c>
      <c r="BJ194" s="18" t="s">
        <v>88</v>
      </c>
      <c r="BK194" s="206">
        <f t="shared" si="29"/>
        <v>0</v>
      </c>
      <c r="BL194" s="18" t="s">
        <v>238</v>
      </c>
      <c r="BM194" s="205" t="s">
        <v>1669</v>
      </c>
    </row>
    <row r="195" spans="1:65" s="2" customFormat="1" ht="24.2" customHeight="1">
      <c r="A195" s="35"/>
      <c r="B195" s="36"/>
      <c r="C195" s="193" t="s">
        <v>437</v>
      </c>
      <c r="D195" s="193" t="s">
        <v>162</v>
      </c>
      <c r="E195" s="194" t="s">
        <v>1670</v>
      </c>
      <c r="F195" s="195" t="s">
        <v>1671</v>
      </c>
      <c r="G195" s="196" t="s">
        <v>1566</v>
      </c>
      <c r="H195" s="197">
        <v>1</v>
      </c>
      <c r="I195" s="198"/>
      <c r="J195" s="199">
        <f t="shared" si="20"/>
        <v>0</v>
      </c>
      <c r="K195" s="200"/>
      <c r="L195" s="40"/>
      <c r="M195" s="201" t="s">
        <v>1</v>
      </c>
      <c r="N195" s="202" t="s">
        <v>44</v>
      </c>
      <c r="O195" s="72"/>
      <c r="P195" s="203">
        <f t="shared" si="21"/>
        <v>0</v>
      </c>
      <c r="Q195" s="203">
        <v>0</v>
      </c>
      <c r="R195" s="203">
        <f t="shared" si="22"/>
        <v>0</v>
      </c>
      <c r="S195" s="203">
        <v>1.4930000000000001E-2</v>
      </c>
      <c r="T195" s="204">
        <f t="shared" si="23"/>
        <v>1.4930000000000001E-2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05" t="s">
        <v>238</v>
      </c>
      <c r="AT195" s="205" t="s">
        <v>162</v>
      </c>
      <c r="AU195" s="205" t="s">
        <v>88</v>
      </c>
      <c r="AY195" s="18" t="s">
        <v>159</v>
      </c>
      <c r="BE195" s="206">
        <f t="shared" si="24"/>
        <v>0</v>
      </c>
      <c r="BF195" s="206">
        <f t="shared" si="25"/>
        <v>0</v>
      </c>
      <c r="BG195" s="206">
        <f t="shared" si="26"/>
        <v>0</v>
      </c>
      <c r="BH195" s="206">
        <f t="shared" si="27"/>
        <v>0</v>
      </c>
      <c r="BI195" s="206">
        <f t="shared" si="28"/>
        <v>0</v>
      </c>
      <c r="BJ195" s="18" t="s">
        <v>88</v>
      </c>
      <c r="BK195" s="206">
        <f t="shared" si="29"/>
        <v>0</v>
      </c>
      <c r="BL195" s="18" t="s">
        <v>238</v>
      </c>
      <c r="BM195" s="205" t="s">
        <v>1672</v>
      </c>
    </row>
    <row r="196" spans="1:65" s="2" customFormat="1" ht="44.25" customHeight="1">
      <c r="A196" s="35"/>
      <c r="B196" s="36"/>
      <c r="C196" s="193" t="s">
        <v>441</v>
      </c>
      <c r="D196" s="193" t="s">
        <v>162</v>
      </c>
      <c r="E196" s="194" t="s">
        <v>1673</v>
      </c>
      <c r="F196" s="195" t="s">
        <v>1674</v>
      </c>
      <c r="G196" s="196" t="s">
        <v>1566</v>
      </c>
      <c r="H196" s="197">
        <v>1</v>
      </c>
      <c r="I196" s="198"/>
      <c r="J196" s="199">
        <f t="shared" si="20"/>
        <v>0</v>
      </c>
      <c r="K196" s="200"/>
      <c r="L196" s="40"/>
      <c r="M196" s="201" t="s">
        <v>1</v>
      </c>
      <c r="N196" s="202" t="s">
        <v>44</v>
      </c>
      <c r="O196" s="72"/>
      <c r="P196" s="203">
        <f t="shared" si="21"/>
        <v>0</v>
      </c>
      <c r="Q196" s="203">
        <v>5.534E-2</v>
      </c>
      <c r="R196" s="203">
        <f t="shared" si="22"/>
        <v>5.534E-2</v>
      </c>
      <c r="S196" s="203">
        <v>0</v>
      </c>
      <c r="T196" s="204">
        <f t="shared" si="23"/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05" t="s">
        <v>238</v>
      </c>
      <c r="AT196" s="205" t="s">
        <v>162</v>
      </c>
      <c r="AU196" s="205" t="s">
        <v>88</v>
      </c>
      <c r="AY196" s="18" t="s">
        <v>159</v>
      </c>
      <c r="BE196" s="206">
        <f t="shared" si="24"/>
        <v>0</v>
      </c>
      <c r="BF196" s="206">
        <f t="shared" si="25"/>
        <v>0</v>
      </c>
      <c r="BG196" s="206">
        <f t="shared" si="26"/>
        <v>0</v>
      </c>
      <c r="BH196" s="206">
        <f t="shared" si="27"/>
        <v>0</v>
      </c>
      <c r="BI196" s="206">
        <f t="shared" si="28"/>
        <v>0</v>
      </c>
      <c r="BJ196" s="18" t="s">
        <v>88</v>
      </c>
      <c r="BK196" s="206">
        <f t="shared" si="29"/>
        <v>0</v>
      </c>
      <c r="BL196" s="18" t="s">
        <v>238</v>
      </c>
      <c r="BM196" s="205" t="s">
        <v>1675</v>
      </c>
    </row>
    <row r="197" spans="1:65" s="2" customFormat="1" ht="19.5">
      <c r="A197" s="35"/>
      <c r="B197" s="36"/>
      <c r="C197" s="37"/>
      <c r="D197" s="209" t="s">
        <v>204</v>
      </c>
      <c r="E197" s="37"/>
      <c r="F197" s="230" t="s">
        <v>1676</v>
      </c>
      <c r="G197" s="37"/>
      <c r="H197" s="37"/>
      <c r="I197" s="231"/>
      <c r="J197" s="37"/>
      <c r="K197" s="37"/>
      <c r="L197" s="40"/>
      <c r="M197" s="232"/>
      <c r="N197" s="233"/>
      <c r="O197" s="72"/>
      <c r="P197" s="72"/>
      <c r="Q197" s="72"/>
      <c r="R197" s="72"/>
      <c r="S197" s="72"/>
      <c r="T197" s="73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8" t="s">
        <v>204</v>
      </c>
      <c r="AU197" s="18" t="s">
        <v>88</v>
      </c>
    </row>
    <row r="198" spans="1:65" s="2" customFormat="1" ht="37.9" customHeight="1">
      <c r="A198" s="35"/>
      <c r="B198" s="36"/>
      <c r="C198" s="193" t="s">
        <v>445</v>
      </c>
      <c r="D198" s="193" t="s">
        <v>162</v>
      </c>
      <c r="E198" s="194" t="s">
        <v>1677</v>
      </c>
      <c r="F198" s="195" t="s">
        <v>1678</v>
      </c>
      <c r="G198" s="196" t="s">
        <v>1566</v>
      </c>
      <c r="H198" s="197">
        <v>1</v>
      </c>
      <c r="I198" s="198"/>
      <c r="J198" s="199">
        <f t="shared" ref="J198:J207" si="30">ROUND(I198*H198,2)</f>
        <v>0</v>
      </c>
      <c r="K198" s="200"/>
      <c r="L198" s="40"/>
      <c r="M198" s="201" t="s">
        <v>1</v>
      </c>
      <c r="N198" s="202" t="s">
        <v>44</v>
      </c>
      <c r="O198" s="72"/>
      <c r="P198" s="203">
        <f t="shared" ref="P198:P207" si="31">O198*H198</f>
        <v>0</v>
      </c>
      <c r="Q198" s="203">
        <v>9.5E-4</v>
      </c>
      <c r="R198" s="203">
        <f t="shared" ref="R198:R207" si="32">Q198*H198</f>
        <v>9.5E-4</v>
      </c>
      <c r="S198" s="203">
        <v>0</v>
      </c>
      <c r="T198" s="204">
        <f t="shared" ref="T198:T207" si="33"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05" t="s">
        <v>238</v>
      </c>
      <c r="AT198" s="205" t="s">
        <v>162</v>
      </c>
      <c r="AU198" s="205" t="s">
        <v>88</v>
      </c>
      <c r="AY198" s="18" t="s">
        <v>159</v>
      </c>
      <c r="BE198" s="206">
        <f t="shared" ref="BE198:BE207" si="34">IF(N198="základní",J198,0)</f>
        <v>0</v>
      </c>
      <c r="BF198" s="206">
        <f t="shared" ref="BF198:BF207" si="35">IF(N198="snížená",J198,0)</f>
        <v>0</v>
      </c>
      <c r="BG198" s="206">
        <f t="shared" ref="BG198:BG207" si="36">IF(N198="zákl. přenesená",J198,0)</f>
        <v>0</v>
      </c>
      <c r="BH198" s="206">
        <f t="shared" ref="BH198:BH207" si="37">IF(N198="sníž. přenesená",J198,0)</f>
        <v>0</v>
      </c>
      <c r="BI198" s="206">
        <f t="shared" ref="BI198:BI207" si="38">IF(N198="nulová",J198,0)</f>
        <v>0</v>
      </c>
      <c r="BJ198" s="18" t="s">
        <v>88</v>
      </c>
      <c r="BK198" s="206">
        <f t="shared" ref="BK198:BK207" si="39">ROUND(I198*H198,2)</f>
        <v>0</v>
      </c>
      <c r="BL198" s="18" t="s">
        <v>238</v>
      </c>
      <c r="BM198" s="205" t="s">
        <v>1679</v>
      </c>
    </row>
    <row r="199" spans="1:65" s="2" customFormat="1" ht="44.25" customHeight="1">
      <c r="A199" s="35"/>
      <c r="B199" s="36"/>
      <c r="C199" s="193" t="s">
        <v>451</v>
      </c>
      <c r="D199" s="193" t="s">
        <v>162</v>
      </c>
      <c r="E199" s="194" t="s">
        <v>1680</v>
      </c>
      <c r="F199" s="195" t="s">
        <v>1681</v>
      </c>
      <c r="G199" s="196" t="s">
        <v>176</v>
      </c>
      <c r="H199" s="197">
        <v>0.125</v>
      </c>
      <c r="I199" s="198"/>
      <c r="J199" s="199">
        <f t="shared" si="30"/>
        <v>0</v>
      </c>
      <c r="K199" s="200"/>
      <c r="L199" s="40"/>
      <c r="M199" s="201" t="s">
        <v>1</v>
      </c>
      <c r="N199" s="202" t="s">
        <v>44</v>
      </c>
      <c r="O199" s="72"/>
      <c r="P199" s="203">
        <f t="shared" si="31"/>
        <v>0</v>
      </c>
      <c r="Q199" s="203">
        <v>0</v>
      </c>
      <c r="R199" s="203">
        <f t="shared" si="32"/>
        <v>0</v>
      </c>
      <c r="S199" s="203">
        <v>0</v>
      </c>
      <c r="T199" s="204">
        <f t="shared" si="33"/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05" t="s">
        <v>238</v>
      </c>
      <c r="AT199" s="205" t="s">
        <v>162</v>
      </c>
      <c r="AU199" s="205" t="s">
        <v>88</v>
      </c>
      <c r="AY199" s="18" t="s">
        <v>159</v>
      </c>
      <c r="BE199" s="206">
        <f t="shared" si="34"/>
        <v>0</v>
      </c>
      <c r="BF199" s="206">
        <f t="shared" si="35"/>
        <v>0</v>
      </c>
      <c r="BG199" s="206">
        <f t="shared" si="36"/>
        <v>0</v>
      </c>
      <c r="BH199" s="206">
        <f t="shared" si="37"/>
        <v>0</v>
      </c>
      <c r="BI199" s="206">
        <f t="shared" si="38"/>
        <v>0</v>
      </c>
      <c r="BJ199" s="18" t="s">
        <v>88</v>
      </c>
      <c r="BK199" s="206">
        <f t="shared" si="39"/>
        <v>0</v>
      </c>
      <c r="BL199" s="18" t="s">
        <v>238</v>
      </c>
      <c r="BM199" s="205" t="s">
        <v>1682</v>
      </c>
    </row>
    <row r="200" spans="1:65" s="2" customFormat="1" ht="24.2" customHeight="1">
      <c r="A200" s="35"/>
      <c r="B200" s="36"/>
      <c r="C200" s="193" t="s">
        <v>455</v>
      </c>
      <c r="D200" s="193" t="s">
        <v>162</v>
      </c>
      <c r="E200" s="194" t="s">
        <v>1683</v>
      </c>
      <c r="F200" s="195" t="s">
        <v>1684</v>
      </c>
      <c r="G200" s="196" t="s">
        <v>165</v>
      </c>
      <c r="H200" s="197">
        <v>1</v>
      </c>
      <c r="I200" s="198"/>
      <c r="J200" s="199">
        <f t="shared" si="30"/>
        <v>0</v>
      </c>
      <c r="K200" s="200"/>
      <c r="L200" s="40"/>
      <c r="M200" s="201" t="s">
        <v>1</v>
      </c>
      <c r="N200" s="202" t="s">
        <v>44</v>
      </c>
      <c r="O200" s="72"/>
      <c r="P200" s="203">
        <f t="shared" si="31"/>
        <v>0</v>
      </c>
      <c r="Q200" s="203">
        <v>1.09E-3</v>
      </c>
      <c r="R200" s="203">
        <f t="shared" si="32"/>
        <v>1.09E-3</v>
      </c>
      <c r="S200" s="203">
        <v>0</v>
      </c>
      <c r="T200" s="204">
        <f t="shared" si="33"/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05" t="s">
        <v>238</v>
      </c>
      <c r="AT200" s="205" t="s">
        <v>162</v>
      </c>
      <c r="AU200" s="205" t="s">
        <v>88</v>
      </c>
      <c r="AY200" s="18" t="s">
        <v>159</v>
      </c>
      <c r="BE200" s="206">
        <f t="shared" si="34"/>
        <v>0</v>
      </c>
      <c r="BF200" s="206">
        <f t="shared" si="35"/>
        <v>0</v>
      </c>
      <c r="BG200" s="206">
        <f t="shared" si="36"/>
        <v>0</v>
      </c>
      <c r="BH200" s="206">
        <f t="shared" si="37"/>
        <v>0</v>
      </c>
      <c r="BI200" s="206">
        <f t="shared" si="38"/>
        <v>0</v>
      </c>
      <c r="BJ200" s="18" t="s">
        <v>88</v>
      </c>
      <c r="BK200" s="206">
        <f t="shared" si="39"/>
        <v>0</v>
      </c>
      <c r="BL200" s="18" t="s">
        <v>238</v>
      </c>
      <c r="BM200" s="205" t="s">
        <v>1685</v>
      </c>
    </row>
    <row r="201" spans="1:65" s="2" customFormat="1" ht="16.5" customHeight="1">
      <c r="A201" s="35"/>
      <c r="B201" s="36"/>
      <c r="C201" s="193" t="s">
        <v>459</v>
      </c>
      <c r="D201" s="193" t="s">
        <v>162</v>
      </c>
      <c r="E201" s="194" t="s">
        <v>1686</v>
      </c>
      <c r="F201" s="195" t="s">
        <v>1687</v>
      </c>
      <c r="G201" s="196" t="s">
        <v>1566</v>
      </c>
      <c r="H201" s="197">
        <v>3</v>
      </c>
      <c r="I201" s="198"/>
      <c r="J201" s="199">
        <f t="shared" si="30"/>
        <v>0</v>
      </c>
      <c r="K201" s="200"/>
      <c r="L201" s="40"/>
      <c r="M201" s="201" t="s">
        <v>1</v>
      </c>
      <c r="N201" s="202" t="s">
        <v>44</v>
      </c>
      <c r="O201" s="72"/>
      <c r="P201" s="203">
        <f t="shared" si="31"/>
        <v>0</v>
      </c>
      <c r="Q201" s="203">
        <v>0</v>
      </c>
      <c r="R201" s="203">
        <f t="shared" si="32"/>
        <v>0</v>
      </c>
      <c r="S201" s="203">
        <v>1.56E-3</v>
      </c>
      <c r="T201" s="204">
        <f t="shared" si="33"/>
        <v>4.6800000000000001E-3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05" t="s">
        <v>238</v>
      </c>
      <c r="AT201" s="205" t="s">
        <v>162</v>
      </c>
      <c r="AU201" s="205" t="s">
        <v>88</v>
      </c>
      <c r="AY201" s="18" t="s">
        <v>159</v>
      </c>
      <c r="BE201" s="206">
        <f t="shared" si="34"/>
        <v>0</v>
      </c>
      <c r="BF201" s="206">
        <f t="shared" si="35"/>
        <v>0</v>
      </c>
      <c r="BG201" s="206">
        <f t="shared" si="36"/>
        <v>0</v>
      </c>
      <c r="BH201" s="206">
        <f t="shared" si="37"/>
        <v>0</v>
      </c>
      <c r="BI201" s="206">
        <f t="shared" si="38"/>
        <v>0</v>
      </c>
      <c r="BJ201" s="18" t="s">
        <v>88</v>
      </c>
      <c r="BK201" s="206">
        <f t="shared" si="39"/>
        <v>0</v>
      </c>
      <c r="BL201" s="18" t="s">
        <v>238</v>
      </c>
      <c r="BM201" s="205" t="s">
        <v>1688</v>
      </c>
    </row>
    <row r="202" spans="1:65" s="2" customFormat="1" ht="16.5" customHeight="1">
      <c r="A202" s="35"/>
      <c r="B202" s="36"/>
      <c r="C202" s="193" t="s">
        <v>464</v>
      </c>
      <c r="D202" s="193" t="s">
        <v>162</v>
      </c>
      <c r="E202" s="194" t="s">
        <v>1689</v>
      </c>
      <c r="F202" s="195" t="s">
        <v>1690</v>
      </c>
      <c r="G202" s="196" t="s">
        <v>1566</v>
      </c>
      <c r="H202" s="197">
        <v>2</v>
      </c>
      <c r="I202" s="198"/>
      <c r="J202" s="199">
        <f t="shared" si="30"/>
        <v>0</v>
      </c>
      <c r="K202" s="200"/>
      <c r="L202" s="40"/>
      <c r="M202" s="201" t="s">
        <v>1</v>
      </c>
      <c r="N202" s="202" t="s">
        <v>44</v>
      </c>
      <c r="O202" s="72"/>
      <c r="P202" s="203">
        <f t="shared" si="31"/>
        <v>0</v>
      </c>
      <c r="Q202" s="203">
        <v>1.8400000000000001E-3</v>
      </c>
      <c r="R202" s="203">
        <f t="shared" si="32"/>
        <v>3.6800000000000001E-3</v>
      </c>
      <c r="S202" s="203">
        <v>0</v>
      </c>
      <c r="T202" s="204">
        <f t="shared" si="33"/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05" t="s">
        <v>238</v>
      </c>
      <c r="AT202" s="205" t="s">
        <v>162</v>
      </c>
      <c r="AU202" s="205" t="s">
        <v>88</v>
      </c>
      <c r="AY202" s="18" t="s">
        <v>159</v>
      </c>
      <c r="BE202" s="206">
        <f t="shared" si="34"/>
        <v>0</v>
      </c>
      <c r="BF202" s="206">
        <f t="shared" si="35"/>
        <v>0</v>
      </c>
      <c r="BG202" s="206">
        <f t="shared" si="36"/>
        <v>0</v>
      </c>
      <c r="BH202" s="206">
        <f t="shared" si="37"/>
        <v>0</v>
      </c>
      <c r="BI202" s="206">
        <f t="shared" si="38"/>
        <v>0</v>
      </c>
      <c r="BJ202" s="18" t="s">
        <v>88</v>
      </c>
      <c r="BK202" s="206">
        <f t="shared" si="39"/>
        <v>0</v>
      </c>
      <c r="BL202" s="18" t="s">
        <v>238</v>
      </c>
      <c r="BM202" s="205" t="s">
        <v>1691</v>
      </c>
    </row>
    <row r="203" spans="1:65" s="2" customFormat="1" ht="21.75" customHeight="1">
      <c r="A203" s="35"/>
      <c r="B203" s="36"/>
      <c r="C203" s="193" t="s">
        <v>470</v>
      </c>
      <c r="D203" s="193" t="s">
        <v>162</v>
      </c>
      <c r="E203" s="194" t="s">
        <v>1692</v>
      </c>
      <c r="F203" s="195" t="s">
        <v>1693</v>
      </c>
      <c r="G203" s="196" t="s">
        <v>1566</v>
      </c>
      <c r="H203" s="197">
        <v>1</v>
      </c>
      <c r="I203" s="198"/>
      <c r="J203" s="199">
        <f t="shared" si="30"/>
        <v>0</v>
      </c>
      <c r="K203" s="200"/>
      <c r="L203" s="40"/>
      <c r="M203" s="201" t="s">
        <v>1</v>
      </c>
      <c r="N203" s="202" t="s">
        <v>44</v>
      </c>
      <c r="O203" s="72"/>
      <c r="P203" s="203">
        <f t="shared" si="31"/>
        <v>0</v>
      </c>
      <c r="Q203" s="203">
        <v>1.8400000000000001E-3</v>
      </c>
      <c r="R203" s="203">
        <f t="shared" si="32"/>
        <v>1.8400000000000001E-3</v>
      </c>
      <c r="S203" s="203">
        <v>0</v>
      </c>
      <c r="T203" s="204">
        <f t="shared" si="33"/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05" t="s">
        <v>238</v>
      </c>
      <c r="AT203" s="205" t="s">
        <v>162</v>
      </c>
      <c r="AU203" s="205" t="s">
        <v>88</v>
      </c>
      <c r="AY203" s="18" t="s">
        <v>159</v>
      </c>
      <c r="BE203" s="206">
        <f t="shared" si="34"/>
        <v>0</v>
      </c>
      <c r="BF203" s="206">
        <f t="shared" si="35"/>
        <v>0</v>
      </c>
      <c r="BG203" s="206">
        <f t="shared" si="36"/>
        <v>0</v>
      </c>
      <c r="BH203" s="206">
        <f t="shared" si="37"/>
        <v>0</v>
      </c>
      <c r="BI203" s="206">
        <f t="shared" si="38"/>
        <v>0</v>
      </c>
      <c r="BJ203" s="18" t="s">
        <v>88</v>
      </c>
      <c r="BK203" s="206">
        <f t="shared" si="39"/>
        <v>0</v>
      </c>
      <c r="BL203" s="18" t="s">
        <v>238</v>
      </c>
      <c r="BM203" s="205" t="s">
        <v>1694</v>
      </c>
    </row>
    <row r="204" spans="1:65" s="2" customFormat="1" ht="24.2" customHeight="1">
      <c r="A204" s="35"/>
      <c r="B204" s="36"/>
      <c r="C204" s="193" t="s">
        <v>477</v>
      </c>
      <c r="D204" s="193" t="s">
        <v>162</v>
      </c>
      <c r="E204" s="194" t="s">
        <v>1695</v>
      </c>
      <c r="F204" s="195" t="s">
        <v>1696</v>
      </c>
      <c r="G204" s="196" t="s">
        <v>165</v>
      </c>
      <c r="H204" s="197">
        <v>2</v>
      </c>
      <c r="I204" s="198"/>
      <c r="J204" s="199">
        <f t="shared" si="30"/>
        <v>0</v>
      </c>
      <c r="K204" s="200"/>
      <c r="L204" s="40"/>
      <c r="M204" s="201" t="s">
        <v>1</v>
      </c>
      <c r="N204" s="202" t="s">
        <v>44</v>
      </c>
      <c r="O204" s="72"/>
      <c r="P204" s="203">
        <f t="shared" si="31"/>
        <v>0</v>
      </c>
      <c r="Q204" s="203">
        <v>2.4000000000000001E-4</v>
      </c>
      <c r="R204" s="203">
        <f t="shared" si="32"/>
        <v>4.8000000000000001E-4</v>
      </c>
      <c r="S204" s="203">
        <v>0</v>
      </c>
      <c r="T204" s="204">
        <f t="shared" si="33"/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05" t="s">
        <v>238</v>
      </c>
      <c r="AT204" s="205" t="s">
        <v>162</v>
      </c>
      <c r="AU204" s="205" t="s">
        <v>88</v>
      </c>
      <c r="AY204" s="18" t="s">
        <v>159</v>
      </c>
      <c r="BE204" s="206">
        <f t="shared" si="34"/>
        <v>0</v>
      </c>
      <c r="BF204" s="206">
        <f t="shared" si="35"/>
        <v>0</v>
      </c>
      <c r="BG204" s="206">
        <f t="shared" si="36"/>
        <v>0</v>
      </c>
      <c r="BH204" s="206">
        <f t="shared" si="37"/>
        <v>0</v>
      </c>
      <c r="BI204" s="206">
        <f t="shared" si="38"/>
        <v>0</v>
      </c>
      <c r="BJ204" s="18" t="s">
        <v>88</v>
      </c>
      <c r="BK204" s="206">
        <f t="shared" si="39"/>
        <v>0</v>
      </c>
      <c r="BL204" s="18" t="s">
        <v>238</v>
      </c>
      <c r="BM204" s="205" t="s">
        <v>1697</v>
      </c>
    </row>
    <row r="205" spans="1:65" s="2" customFormat="1" ht="21.75" customHeight="1">
      <c r="A205" s="35"/>
      <c r="B205" s="36"/>
      <c r="C205" s="193" t="s">
        <v>481</v>
      </c>
      <c r="D205" s="193" t="s">
        <v>162</v>
      </c>
      <c r="E205" s="194" t="s">
        <v>1698</v>
      </c>
      <c r="F205" s="195" t="s">
        <v>1699</v>
      </c>
      <c r="G205" s="196" t="s">
        <v>165</v>
      </c>
      <c r="H205" s="197">
        <v>1</v>
      </c>
      <c r="I205" s="198"/>
      <c r="J205" s="199">
        <f t="shared" si="30"/>
        <v>0</v>
      </c>
      <c r="K205" s="200"/>
      <c r="L205" s="40"/>
      <c r="M205" s="201" t="s">
        <v>1</v>
      </c>
      <c r="N205" s="202" t="s">
        <v>44</v>
      </c>
      <c r="O205" s="72"/>
      <c r="P205" s="203">
        <f t="shared" si="31"/>
        <v>0</v>
      </c>
      <c r="Q205" s="203">
        <v>0</v>
      </c>
      <c r="R205" s="203">
        <f t="shared" si="32"/>
        <v>0</v>
      </c>
      <c r="S205" s="203">
        <v>0</v>
      </c>
      <c r="T205" s="204">
        <f t="shared" si="33"/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05" t="s">
        <v>238</v>
      </c>
      <c r="AT205" s="205" t="s">
        <v>162</v>
      </c>
      <c r="AU205" s="205" t="s">
        <v>88</v>
      </c>
      <c r="AY205" s="18" t="s">
        <v>159</v>
      </c>
      <c r="BE205" s="206">
        <f t="shared" si="34"/>
        <v>0</v>
      </c>
      <c r="BF205" s="206">
        <f t="shared" si="35"/>
        <v>0</v>
      </c>
      <c r="BG205" s="206">
        <f t="shared" si="36"/>
        <v>0</v>
      </c>
      <c r="BH205" s="206">
        <f t="shared" si="37"/>
        <v>0</v>
      </c>
      <c r="BI205" s="206">
        <f t="shared" si="38"/>
        <v>0</v>
      </c>
      <c r="BJ205" s="18" t="s">
        <v>88</v>
      </c>
      <c r="BK205" s="206">
        <f t="shared" si="39"/>
        <v>0</v>
      </c>
      <c r="BL205" s="18" t="s">
        <v>238</v>
      </c>
      <c r="BM205" s="205" t="s">
        <v>1700</v>
      </c>
    </row>
    <row r="206" spans="1:65" s="2" customFormat="1" ht="16.5" customHeight="1">
      <c r="A206" s="35"/>
      <c r="B206" s="36"/>
      <c r="C206" s="193" t="s">
        <v>485</v>
      </c>
      <c r="D206" s="193" t="s">
        <v>162</v>
      </c>
      <c r="E206" s="194" t="s">
        <v>1701</v>
      </c>
      <c r="F206" s="195" t="s">
        <v>1702</v>
      </c>
      <c r="G206" s="196" t="s">
        <v>165</v>
      </c>
      <c r="H206" s="197">
        <v>2</v>
      </c>
      <c r="I206" s="198"/>
      <c r="J206" s="199">
        <f t="shared" si="30"/>
        <v>0</v>
      </c>
      <c r="K206" s="200"/>
      <c r="L206" s="40"/>
      <c r="M206" s="201" t="s">
        <v>1</v>
      </c>
      <c r="N206" s="202" t="s">
        <v>44</v>
      </c>
      <c r="O206" s="72"/>
      <c r="P206" s="203">
        <f t="shared" si="31"/>
        <v>0</v>
      </c>
      <c r="Q206" s="203">
        <v>3.1E-4</v>
      </c>
      <c r="R206" s="203">
        <f t="shared" si="32"/>
        <v>6.2E-4</v>
      </c>
      <c r="S206" s="203">
        <v>0</v>
      </c>
      <c r="T206" s="204">
        <f t="shared" si="33"/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05" t="s">
        <v>238</v>
      </c>
      <c r="AT206" s="205" t="s">
        <v>162</v>
      </c>
      <c r="AU206" s="205" t="s">
        <v>88</v>
      </c>
      <c r="AY206" s="18" t="s">
        <v>159</v>
      </c>
      <c r="BE206" s="206">
        <f t="shared" si="34"/>
        <v>0</v>
      </c>
      <c r="BF206" s="206">
        <f t="shared" si="35"/>
        <v>0</v>
      </c>
      <c r="BG206" s="206">
        <f t="shared" si="36"/>
        <v>0</v>
      </c>
      <c r="BH206" s="206">
        <f t="shared" si="37"/>
        <v>0</v>
      </c>
      <c r="BI206" s="206">
        <f t="shared" si="38"/>
        <v>0</v>
      </c>
      <c r="BJ206" s="18" t="s">
        <v>88</v>
      </c>
      <c r="BK206" s="206">
        <f t="shared" si="39"/>
        <v>0</v>
      </c>
      <c r="BL206" s="18" t="s">
        <v>238</v>
      </c>
      <c r="BM206" s="205" t="s">
        <v>1703</v>
      </c>
    </row>
    <row r="207" spans="1:65" s="2" customFormat="1" ht="44.25" customHeight="1">
      <c r="A207" s="35"/>
      <c r="B207" s="36"/>
      <c r="C207" s="193" t="s">
        <v>489</v>
      </c>
      <c r="D207" s="193" t="s">
        <v>162</v>
      </c>
      <c r="E207" s="194" t="s">
        <v>1232</v>
      </c>
      <c r="F207" s="195" t="s">
        <v>1233</v>
      </c>
      <c r="G207" s="196" t="s">
        <v>330</v>
      </c>
      <c r="H207" s="245"/>
      <c r="I207" s="198"/>
      <c r="J207" s="199">
        <f t="shared" si="30"/>
        <v>0</v>
      </c>
      <c r="K207" s="200"/>
      <c r="L207" s="40"/>
      <c r="M207" s="201" t="s">
        <v>1</v>
      </c>
      <c r="N207" s="202" t="s">
        <v>44</v>
      </c>
      <c r="O207" s="72"/>
      <c r="P207" s="203">
        <f t="shared" si="31"/>
        <v>0</v>
      </c>
      <c r="Q207" s="203">
        <v>0</v>
      </c>
      <c r="R207" s="203">
        <f t="shared" si="32"/>
        <v>0</v>
      </c>
      <c r="S207" s="203">
        <v>0</v>
      </c>
      <c r="T207" s="204">
        <f t="shared" si="33"/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05" t="s">
        <v>238</v>
      </c>
      <c r="AT207" s="205" t="s">
        <v>162</v>
      </c>
      <c r="AU207" s="205" t="s">
        <v>88</v>
      </c>
      <c r="AY207" s="18" t="s">
        <v>159</v>
      </c>
      <c r="BE207" s="206">
        <f t="shared" si="34"/>
        <v>0</v>
      </c>
      <c r="BF207" s="206">
        <f t="shared" si="35"/>
        <v>0</v>
      </c>
      <c r="BG207" s="206">
        <f t="shared" si="36"/>
        <v>0</v>
      </c>
      <c r="BH207" s="206">
        <f t="shared" si="37"/>
        <v>0</v>
      </c>
      <c r="BI207" s="206">
        <f t="shared" si="38"/>
        <v>0</v>
      </c>
      <c r="BJ207" s="18" t="s">
        <v>88</v>
      </c>
      <c r="BK207" s="206">
        <f t="shared" si="39"/>
        <v>0</v>
      </c>
      <c r="BL207" s="18" t="s">
        <v>238</v>
      </c>
      <c r="BM207" s="205" t="s">
        <v>1704</v>
      </c>
    </row>
    <row r="208" spans="1:65" s="12" customFormat="1" ht="22.9" customHeight="1">
      <c r="B208" s="177"/>
      <c r="C208" s="178"/>
      <c r="D208" s="179" t="s">
        <v>77</v>
      </c>
      <c r="E208" s="191" t="s">
        <v>1705</v>
      </c>
      <c r="F208" s="191" t="s">
        <v>1706</v>
      </c>
      <c r="G208" s="178"/>
      <c r="H208" s="178"/>
      <c r="I208" s="181"/>
      <c r="J208" s="192">
        <f>BK208</f>
        <v>0</v>
      </c>
      <c r="K208" s="178"/>
      <c r="L208" s="183"/>
      <c r="M208" s="184"/>
      <c r="N208" s="185"/>
      <c r="O208" s="185"/>
      <c r="P208" s="186">
        <f>SUM(P209:P212)</f>
        <v>0</v>
      </c>
      <c r="Q208" s="185"/>
      <c r="R208" s="186">
        <f>SUM(R209:R212)</f>
        <v>1.7300000000000003E-2</v>
      </c>
      <c r="S208" s="185"/>
      <c r="T208" s="187">
        <f>SUM(T209:T212)</f>
        <v>0</v>
      </c>
      <c r="AR208" s="188" t="s">
        <v>88</v>
      </c>
      <c r="AT208" s="189" t="s">
        <v>77</v>
      </c>
      <c r="AU208" s="189" t="s">
        <v>86</v>
      </c>
      <c r="AY208" s="188" t="s">
        <v>159</v>
      </c>
      <c r="BK208" s="190">
        <f>SUM(BK209:BK212)</f>
        <v>0</v>
      </c>
    </row>
    <row r="209" spans="1:65" s="2" customFormat="1" ht="37.9" customHeight="1">
      <c r="A209" s="35"/>
      <c r="B209" s="36"/>
      <c r="C209" s="193" t="s">
        <v>493</v>
      </c>
      <c r="D209" s="193" t="s">
        <v>162</v>
      </c>
      <c r="E209" s="194" t="s">
        <v>1707</v>
      </c>
      <c r="F209" s="195" t="s">
        <v>1708</v>
      </c>
      <c r="G209" s="196" t="s">
        <v>1566</v>
      </c>
      <c r="H209" s="197">
        <v>1</v>
      </c>
      <c r="I209" s="198"/>
      <c r="J209" s="199">
        <f>ROUND(I209*H209,2)</f>
        <v>0</v>
      </c>
      <c r="K209" s="200"/>
      <c r="L209" s="40"/>
      <c r="M209" s="201" t="s">
        <v>1</v>
      </c>
      <c r="N209" s="202" t="s">
        <v>44</v>
      </c>
      <c r="O209" s="72"/>
      <c r="P209" s="203">
        <f>O209*H209</f>
        <v>0</v>
      </c>
      <c r="Q209" s="203">
        <v>1.6650000000000002E-2</v>
      </c>
      <c r="R209" s="203">
        <f>Q209*H209</f>
        <v>1.6650000000000002E-2</v>
      </c>
      <c r="S209" s="203">
        <v>0</v>
      </c>
      <c r="T209" s="204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05" t="s">
        <v>238</v>
      </c>
      <c r="AT209" s="205" t="s">
        <v>162</v>
      </c>
      <c r="AU209" s="205" t="s">
        <v>88</v>
      </c>
      <c r="AY209" s="18" t="s">
        <v>159</v>
      </c>
      <c r="BE209" s="206">
        <f>IF(N209="základní",J209,0)</f>
        <v>0</v>
      </c>
      <c r="BF209" s="206">
        <f>IF(N209="snížená",J209,0)</f>
        <v>0</v>
      </c>
      <c r="BG209" s="206">
        <f>IF(N209="zákl. přenesená",J209,0)</f>
        <v>0</v>
      </c>
      <c r="BH209" s="206">
        <f>IF(N209="sníž. přenesená",J209,0)</f>
        <v>0</v>
      </c>
      <c r="BI209" s="206">
        <f>IF(N209="nulová",J209,0)</f>
        <v>0</v>
      </c>
      <c r="BJ209" s="18" t="s">
        <v>88</v>
      </c>
      <c r="BK209" s="206">
        <f>ROUND(I209*H209,2)</f>
        <v>0</v>
      </c>
      <c r="BL209" s="18" t="s">
        <v>238</v>
      </c>
      <c r="BM209" s="205" t="s">
        <v>1709</v>
      </c>
    </row>
    <row r="210" spans="1:65" s="2" customFormat="1" ht="24.2" customHeight="1">
      <c r="A210" s="35"/>
      <c r="B210" s="36"/>
      <c r="C210" s="193" t="s">
        <v>499</v>
      </c>
      <c r="D210" s="193" t="s">
        <v>162</v>
      </c>
      <c r="E210" s="194" t="s">
        <v>1710</v>
      </c>
      <c r="F210" s="195" t="s">
        <v>1711</v>
      </c>
      <c r="G210" s="196" t="s">
        <v>1566</v>
      </c>
      <c r="H210" s="197">
        <v>1</v>
      </c>
      <c r="I210" s="198"/>
      <c r="J210" s="199">
        <f>ROUND(I210*H210,2)</f>
        <v>0</v>
      </c>
      <c r="K210" s="200"/>
      <c r="L210" s="40"/>
      <c r="M210" s="201" t="s">
        <v>1</v>
      </c>
      <c r="N210" s="202" t="s">
        <v>44</v>
      </c>
      <c r="O210" s="72"/>
      <c r="P210" s="203">
        <f>O210*H210</f>
        <v>0</v>
      </c>
      <c r="Q210" s="203">
        <v>1.4999999999999999E-4</v>
      </c>
      <c r="R210" s="203">
        <f>Q210*H210</f>
        <v>1.4999999999999999E-4</v>
      </c>
      <c r="S210" s="203">
        <v>0</v>
      </c>
      <c r="T210" s="204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05" t="s">
        <v>238</v>
      </c>
      <c r="AT210" s="205" t="s">
        <v>162</v>
      </c>
      <c r="AU210" s="205" t="s">
        <v>88</v>
      </c>
      <c r="AY210" s="18" t="s">
        <v>159</v>
      </c>
      <c r="BE210" s="206">
        <f>IF(N210="základní",J210,0)</f>
        <v>0</v>
      </c>
      <c r="BF210" s="206">
        <f>IF(N210="snížená",J210,0)</f>
        <v>0</v>
      </c>
      <c r="BG210" s="206">
        <f>IF(N210="zákl. přenesená",J210,0)</f>
        <v>0</v>
      </c>
      <c r="BH210" s="206">
        <f>IF(N210="sníž. přenesená",J210,0)</f>
        <v>0</v>
      </c>
      <c r="BI210" s="206">
        <f>IF(N210="nulová",J210,0)</f>
        <v>0</v>
      </c>
      <c r="BJ210" s="18" t="s">
        <v>88</v>
      </c>
      <c r="BK210" s="206">
        <f>ROUND(I210*H210,2)</f>
        <v>0</v>
      </c>
      <c r="BL210" s="18" t="s">
        <v>238</v>
      </c>
      <c r="BM210" s="205" t="s">
        <v>1712</v>
      </c>
    </row>
    <row r="211" spans="1:65" s="2" customFormat="1" ht="24.2" customHeight="1">
      <c r="A211" s="35"/>
      <c r="B211" s="36"/>
      <c r="C211" s="193" t="s">
        <v>772</v>
      </c>
      <c r="D211" s="193" t="s">
        <v>162</v>
      </c>
      <c r="E211" s="194" t="s">
        <v>1713</v>
      </c>
      <c r="F211" s="195" t="s">
        <v>1714</v>
      </c>
      <c r="G211" s="196" t="s">
        <v>1566</v>
      </c>
      <c r="H211" s="197">
        <v>1</v>
      </c>
      <c r="I211" s="198"/>
      <c r="J211" s="199">
        <f>ROUND(I211*H211,2)</f>
        <v>0</v>
      </c>
      <c r="K211" s="200"/>
      <c r="L211" s="40"/>
      <c r="M211" s="201" t="s">
        <v>1</v>
      </c>
      <c r="N211" s="202" t="s">
        <v>44</v>
      </c>
      <c r="O211" s="72"/>
      <c r="P211" s="203">
        <f>O211*H211</f>
        <v>0</v>
      </c>
      <c r="Q211" s="203">
        <v>5.0000000000000001E-4</v>
      </c>
      <c r="R211" s="203">
        <f>Q211*H211</f>
        <v>5.0000000000000001E-4</v>
      </c>
      <c r="S211" s="203">
        <v>0</v>
      </c>
      <c r="T211" s="204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05" t="s">
        <v>238</v>
      </c>
      <c r="AT211" s="205" t="s">
        <v>162</v>
      </c>
      <c r="AU211" s="205" t="s">
        <v>88</v>
      </c>
      <c r="AY211" s="18" t="s">
        <v>159</v>
      </c>
      <c r="BE211" s="206">
        <f>IF(N211="základní",J211,0)</f>
        <v>0</v>
      </c>
      <c r="BF211" s="206">
        <f>IF(N211="snížená",J211,0)</f>
        <v>0</v>
      </c>
      <c r="BG211" s="206">
        <f>IF(N211="zákl. přenesená",J211,0)</f>
        <v>0</v>
      </c>
      <c r="BH211" s="206">
        <f>IF(N211="sníž. přenesená",J211,0)</f>
        <v>0</v>
      </c>
      <c r="BI211" s="206">
        <f>IF(N211="nulová",J211,0)</f>
        <v>0</v>
      </c>
      <c r="BJ211" s="18" t="s">
        <v>88</v>
      </c>
      <c r="BK211" s="206">
        <f>ROUND(I211*H211,2)</f>
        <v>0</v>
      </c>
      <c r="BL211" s="18" t="s">
        <v>238</v>
      </c>
      <c r="BM211" s="205" t="s">
        <v>1715</v>
      </c>
    </row>
    <row r="212" spans="1:65" s="2" customFormat="1" ht="44.25" customHeight="1">
      <c r="A212" s="35"/>
      <c r="B212" s="36"/>
      <c r="C212" s="193" t="s">
        <v>780</v>
      </c>
      <c r="D212" s="193" t="s">
        <v>162</v>
      </c>
      <c r="E212" s="194" t="s">
        <v>1716</v>
      </c>
      <c r="F212" s="195" t="s">
        <v>1717</v>
      </c>
      <c r="G212" s="196" t="s">
        <v>330</v>
      </c>
      <c r="H212" s="245"/>
      <c r="I212" s="198"/>
      <c r="J212" s="199">
        <f>ROUND(I212*H212,2)</f>
        <v>0</v>
      </c>
      <c r="K212" s="200"/>
      <c r="L212" s="40"/>
      <c r="M212" s="271" t="s">
        <v>1</v>
      </c>
      <c r="N212" s="272" t="s">
        <v>44</v>
      </c>
      <c r="O212" s="258"/>
      <c r="P212" s="273">
        <f>O212*H212</f>
        <v>0</v>
      </c>
      <c r="Q212" s="273">
        <v>0</v>
      </c>
      <c r="R212" s="273">
        <f>Q212*H212</f>
        <v>0</v>
      </c>
      <c r="S212" s="273">
        <v>0</v>
      </c>
      <c r="T212" s="274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05" t="s">
        <v>238</v>
      </c>
      <c r="AT212" s="205" t="s">
        <v>162</v>
      </c>
      <c r="AU212" s="205" t="s">
        <v>88</v>
      </c>
      <c r="AY212" s="18" t="s">
        <v>159</v>
      </c>
      <c r="BE212" s="206">
        <f>IF(N212="základní",J212,0)</f>
        <v>0</v>
      </c>
      <c r="BF212" s="206">
        <f>IF(N212="snížená",J212,0)</f>
        <v>0</v>
      </c>
      <c r="BG212" s="206">
        <f>IF(N212="zákl. přenesená",J212,0)</f>
        <v>0</v>
      </c>
      <c r="BH212" s="206">
        <f>IF(N212="sníž. přenesená",J212,0)</f>
        <v>0</v>
      </c>
      <c r="BI212" s="206">
        <f>IF(N212="nulová",J212,0)</f>
        <v>0</v>
      </c>
      <c r="BJ212" s="18" t="s">
        <v>88</v>
      </c>
      <c r="BK212" s="206">
        <f>ROUND(I212*H212,2)</f>
        <v>0</v>
      </c>
      <c r="BL212" s="18" t="s">
        <v>238</v>
      </c>
      <c r="BM212" s="205" t="s">
        <v>1718</v>
      </c>
    </row>
    <row r="213" spans="1:65" s="2" customFormat="1" ht="6.95" customHeight="1">
      <c r="A213" s="35"/>
      <c r="B213" s="55"/>
      <c r="C213" s="56"/>
      <c r="D213" s="56"/>
      <c r="E213" s="56"/>
      <c r="F213" s="56"/>
      <c r="G213" s="56"/>
      <c r="H213" s="56"/>
      <c r="I213" s="56"/>
      <c r="J213" s="56"/>
      <c r="K213" s="56"/>
      <c r="L213" s="40"/>
      <c r="M213" s="35"/>
      <c r="O213" s="35"/>
      <c r="P213" s="35"/>
      <c r="Q213" s="35"/>
      <c r="R213" s="35"/>
      <c r="S213" s="35"/>
      <c r="T213" s="35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</row>
  </sheetData>
  <sheetProtection algorithmName="SHA-512" hashValue="IiaxQRbrKNdqmrybH7CEFDIdFsua96593BMtvrzObvCENemSSYZhCBlHbj6wlmua3VYTWvUzd4N28Pxxfsx5Tw==" saltValue="e9vgn0Cw5DQ48P+moG7u4qbJFonPB/ooQtyilod94KEqMNcmeLgLEJTB366YCGJSMUC3SM4gRuyNXMmFoQb+og==" spinCount="100000" sheet="1" objects="1" scenarios="1" formatColumns="0" formatRows="0" autoFilter="0"/>
  <autoFilter ref="C130:K212"/>
  <mergeCells count="12">
    <mergeCell ref="E123:H123"/>
    <mergeCell ref="L2:V2"/>
    <mergeCell ref="E85:H85"/>
    <mergeCell ref="E87:H87"/>
    <mergeCell ref="E89:H89"/>
    <mergeCell ref="E119:H119"/>
    <mergeCell ref="E121:H121"/>
    <mergeCell ref="E7:H7"/>
    <mergeCell ref="E9:H9"/>
    <mergeCell ref="E11:H11"/>
    <mergeCell ref="E20:H20"/>
    <mergeCell ref="E29:H29"/>
  </mergeCells>
  <pageMargins left="0.39370078740157483" right="0.39370078740157483" top="0.39370078740157483" bottom="0.39370078740157483" header="0" footer="0"/>
  <pageSetup paperSize="9" scale="88" fitToHeight="100" orientation="portrait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2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8" t="s">
        <v>104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1"/>
      <c r="AT3" s="18" t="s">
        <v>86</v>
      </c>
    </row>
    <row r="4" spans="1:46" s="1" customFormat="1" ht="24.95" customHeight="1">
      <c r="B4" s="21"/>
      <c r="D4" s="118" t="s">
        <v>123</v>
      </c>
      <c r="L4" s="21"/>
      <c r="M4" s="119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20" t="s">
        <v>16</v>
      </c>
      <c r="L6" s="21"/>
    </row>
    <row r="7" spans="1:46" s="1" customFormat="1" ht="16.5" customHeight="1">
      <c r="B7" s="21"/>
      <c r="E7" s="320" t="str">
        <f>'Rekapitulace stavby'!K6</f>
        <v>Praha Zbraslav ON - oprava</v>
      </c>
      <c r="F7" s="321"/>
      <c r="G7" s="321"/>
      <c r="H7" s="321"/>
      <c r="L7" s="21"/>
    </row>
    <row r="8" spans="1:46" s="1" customFormat="1" ht="12" customHeight="1">
      <c r="B8" s="21"/>
      <c r="D8" s="120" t="s">
        <v>124</v>
      </c>
      <c r="L8" s="21"/>
    </row>
    <row r="9" spans="1:46" s="2" customFormat="1" ht="16.5" customHeight="1">
      <c r="A9" s="35"/>
      <c r="B9" s="40"/>
      <c r="C9" s="35"/>
      <c r="D9" s="35"/>
      <c r="E9" s="320" t="s">
        <v>1044</v>
      </c>
      <c r="F9" s="323"/>
      <c r="G9" s="323"/>
      <c r="H9" s="323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20" t="s">
        <v>1045</v>
      </c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22" t="s">
        <v>1719</v>
      </c>
      <c r="F11" s="323"/>
      <c r="G11" s="323"/>
      <c r="H11" s="323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20" t="s">
        <v>18</v>
      </c>
      <c r="E13" s="35"/>
      <c r="F13" s="111" t="s">
        <v>1</v>
      </c>
      <c r="G13" s="35"/>
      <c r="H13" s="35"/>
      <c r="I13" s="120" t="s">
        <v>19</v>
      </c>
      <c r="J13" s="111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20" t="s">
        <v>20</v>
      </c>
      <c r="E14" s="35"/>
      <c r="F14" s="111" t="s">
        <v>21</v>
      </c>
      <c r="G14" s="35"/>
      <c r="H14" s="35"/>
      <c r="I14" s="120" t="s">
        <v>22</v>
      </c>
      <c r="J14" s="121" t="str">
        <f>'Rekapitulace stavby'!AN8</f>
        <v>11. 1. 2023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20" t="s">
        <v>24</v>
      </c>
      <c r="E16" s="35"/>
      <c r="F16" s="35"/>
      <c r="G16" s="35"/>
      <c r="H16" s="35"/>
      <c r="I16" s="120" t="s">
        <v>25</v>
      </c>
      <c r="J16" s="111" t="s">
        <v>26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11" t="s">
        <v>27</v>
      </c>
      <c r="F17" s="35"/>
      <c r="G17" s="35"/>
      <c r="H17" s="35"/>
      <c r="I17" s="120" t="s">
        <v>28</v>
      </c>
      <c r="J17" s="111" t="s">
        <v>29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20" t="s">
        <v>30</v>
      </c>
      <c r="E19" s="35"/>
      <c r="F19" s="35"/>
      <c r="G19" s="35"/>
      <c r="H19" s="35"/>
      <c r="I19" s="120" t="s">
        <v>25</v>
      </c>
      <c r="J19" s="31" t="str">
        <f>'Rekapitulace stavby'!AN13</f>
        <v>Vyplň údaj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24" t="str">
        <f>'Rekapitulace stavby'!E14</f>
        <v>Vyplň údaj</v>
      </c>
      <c r="F20" s="325"/>
      <c r="G20" s="325"/>
      <c r="H20" s="325"/>
      <c r="I20" s="120" t="s">
        <v>28</v>
      </c>
      <c r="J20" s="31" t="str">
        <f>'Rekapitulace stavby'!AN14</f>
        <v>Vyplň údaj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20" t="s">
        <v>32</v>
      </c>
      <c r="E22" s="35"/>
      <c r="F22" s="35"/>
      <c r="G22" s="35"/>
      <c r="H22" s="35"/>
      <c r="I22" s="120" t="s">
        <v>25</v>
      </c>
      <c r="J22" s="111" t="s">
        <v>1</v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11" t="s">
        <v>33</v>
      </c>
      <c r="F23" s="35"/>
      <c r="G23" s="35"/>
      <c r="H23" s="35"/>
      <c r="I23" s="120" t="s">
        <v>28</v>
      </c>
      <c r="J23" s="111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20" t="s">
        <v>35</v>
      </c>
      <c r="E25" s="35"/>
      <c r="F25" s="35"/>
      <c r="G25" s="35"/>
      <c r="H25" s="35"/>
      <c r="I25" s="120" t="s">
        <v>25</v>
      </c>
      <c r="J25" s="111" t="s">
        <v>1</v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11" t="s">
        <v>36</v>
      </c>
      <c r="F26" s="35"/>
      <c r="G26" s="35"/>
      <c r="H26" s="35"/>
      <c r="I26" s="120" t="s">
        <v>28</v>
      </c>
      <c r="J26" s="111" t="s">
        <v>1</v>
      </c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20" t="s">
        <v>37</v>
      </c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22"/>
      <c r="B29" s="123"/>
      <c r="C29" s="122"/>
      <c r="D29" s="122"/>
      <c r="E29" s="326" t="s">
        <v>1</v>
      </c>
      <c r="F29" s="326"/>
      <c r="G29" s="326"/>
      <c r="H29" s="326"/>
      <c r="I29" s="122"/>
      <c r="J29" s="122"/>
      <c r="K29" s="122"/>
      <c r="L29" s="124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5"/>
      <c r="E31" s="125"/>
      <c r="F31" s="125"/>
      <c r="G31" s="125"/>
      <c r="H31" s="125"/>
      <c r="I31" s="125"/>
      <c r="J31" s="125"/>
      <c r="K31" s="125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6" t="s">
        <v>38</v>
      </c>
      <c r="E32" s="35"/>
      <c r="F32" s="35"/>
      <c r="G32" s="35"/>
      <c r="H32" s="35"/>
      <c r="I32" s="35"/>
      <c r="J32" s="127">
        <f>ROUND(J123,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5"/>
      <c r="E33" s="125"/>
      <c r="F33" s="125"/>
      <c r="G33" s="125"/>
      <c r="H33" s="125"/>
      <c r="I33" s="125"/>
      <c r="J33" s="125"/>
      <c r="K33" s="12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8" t="s">
        <v>40</v>
      </c>
      <c r="G34" s="35"/>
      <c r="H34" s="35"/>
      <c r="I34" s="128" t="s">
        <v>39</v>
      </c>
      <c r="J34" s="128" t="s">
        <v>41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9" t="s">
        <v>42</v>
      </c>
      <c r="E35" s="120" t="s">
        <v>43</v>
      </c>
      <c r="F35" s="130">
        <f>ROUND((SUM(BE123:BE141)),  2)</f>
        <v>0</v>
      </c>
      <c r="G35" s="35"/>
      <c r="H35" s="35"/>
      <c r="I35" s="131">
        <v>0.21</v>
      </c>
      <c r="J35" s="130">
        <f>ROUND(((SUM(BE123:BE141))*I35),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20" t="s">
        <v>44</v>
      </c>
      <c r="F36" s="130">
        <f>ROUND((SUM(BF123:BF141)),  2)</f>
        <v>0</v>
      </c>
      <c r="G36" s="35"/>
      <c r="H36" s="35"/>
      <c r="I36" s="131">
        <v>0.15</v>
      </c>
      <c r="J36" s="130">
        <f>ROUND(((SUM(BF123:BF141))*I36),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0" t="s">
        <v>45</v>
      </c>
      <c r="F37" s="130">
        <f>ROUND((SUM(BG123:BG141)),  2)</f>
        <v>0</v>
      </c>
      <c r="G37" s="35"/>
      <c r="H37" s="35"/>
      <c r="I37" s="131">
        <v>0.21</v>
      </c>
      <c r="J37" s="130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20" t="s">
        <v>46</v>
      </c>
      <c r="F38" s="130">
        <f>ROUND((SUM(BH123:BH141)),  2)</f>
        <v>0</v>
      </c>
      <c r="G38" s="35"/>
      <c r="H38" s="35"/>
      <c r="I38" s="131">
        <v>0.15</v>
      </c>
      <c r="J38" s="130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20" t="s">
        <v>47</v>
      </c>
      <c r="F39" s="130">
        <f>ROUND((SUM(BI123:BI141)),  2)</f>
        <v>0</v>
      </c>
      <c r="G39" s="35"/>
      <c r="H39" s="35"/>
      <c r="I39" s="131">
        <v>0</v>
      </c>
      <c r="J39" s="130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32"/>
      <c r="D41" s="133" t="s">
        <v>48</v>
      </c>
      <c r="E41" s="134"/>
      <c r="F41" s="134"/>
      <c r="G41" s="135" t="s">
        <v>49</v>
      </c>
      <c r="H41" s="136" t="s">
        <v>50</v>
      </c>
      <c r="I41" s="134"/>
      <c r="J41" s="137">
        <f>SUM(J32:J39)</f>
        <v>0</v>
      </c>
      <c r="K41" s="138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40"/>
      <c r="C42" s="35"/>
      <c r="D42" s="35"/>
      <c r="E42" s="35"/>
      <c r="F42" s="35"/>
      <c r="G42" s="35"/>
      <c r="H42" s="35"/>
      <c r="I42" s="35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9" t="s">
        <v>51</v>
      </c>
      <c r="E50" s="140"/>
      <c r="F50" s="140"/>
      <c r="G50" s="139" t="s">
        <v>52</v>
      </c>
      <c r="H50" s="140"/>
      <c r="I50" s="140"/>
      <c r="J50" s="140"/>
      <c r="K50" s="140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>
      <c r="A61" s="35"/>
      <c r="B61" s="40"/>
      <c r="C61" s="35"/>
      <c r="D61" s="141" t="s">
        <v>53</v>
      </c>
      <c r="E61" s="142"/>
      <c r="F61" s="143" t="s">
        <v>54</v>
      </c>
      <c r="G61" s="141" t="s">
        <v>53</v>
      </c>
      <c r="H61" s="142"/>
      <c r="I61" s="142"/>
      <c r="J61" s="144" t="s">
        <v>54</v>
      </c>
      <c r="K61" s="142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>
      <c r="A65" s="35"/>
      <c r="B65" s="40"/>
      <c r="C65" s="35"/>
      <c r="D65" s="139" t="s">
        <v>55</v>
      </c>
      <c r="E65" s="145"/>
      <c r="F65" s="145"/>
      <c r="G65" s="139" t="s">
        <v>56</v>
      </c>
      <c r="H65" s="145"/>
      <c r="I65" s="145"/>
      <c r="J65" s="145"/>
      <c r="K65" s="14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>
      <c r="A76" s="35"/>
      <c r="B76" s="40"/>
      <c r="C76" s="35"/>
      <c r="D76" s="141" t="s">
        <v>53</v>
      </c>
      <c r="E76" s="142"/>
      <c r="F76" s="143" t="s">
        <v>54</v>
      </c>
      <c r="G76" s="141" t="s">
        <v>53</v>
      </c>
      <c r="H76" s="142"/>
      <c r="I76" s="142"/>
      <c r="J76" s="144" t="s">
        <v>54</v>
      </c>
      <c r="K76" s="142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5" customHeight="1">
      <c r="A81" s="35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customHeight="1">
      <c r="A82" s="35"/>
      <c r="B82" s="36"/>
      <c r="C82" s="24" t="s">
        <v>126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6.5" customHeight="1">
      <c r="A85" s="35"/>
      <c r="B85" s="36"/>
      <c r="C85" s="37"/>
      <c r="D85" s="37"/>
      <c r="E85" s="327" t="str">
        <f>E7</f>
        <v>Praha Zbraslav ON - oprava</v>
      </c>
      <c r="F85" s="328"/>
      <c r="G85" s="328"/>
      <c r="H85" s="328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customHeight="1">
      <c r="B86" s="22"/>
      <c r="C86" s="30" t="s">
        <v>124</v>
      </c>
      <c r="D86" s="23"/>
      <c r="E86" s="23"/>
      <c r="F86" s="23"/>
      <c r="G86" s="23"/>
      <c r="H86" s="23"/>
      <c r="I86" s="23"/>
      <c r="J86" s="23"/>
      <c r="K86" s="23"/>
      <c r="L86" s="21"/>
    </row>
    <row r="87" spans="1:31" s="2" customFormat="1" ht="16.5" customHeight="1">
      <c r="A87" s="35"/>
      <c r="B87" s="36"/>
      <c r="C87" s="37"/>
      <c r="D87" s="37"/>
      <c r="E87" s="327" t="s">
        <v>1044</v>
      </c>
      <c r="F87" s="329"/>
      <c r="G87" s="329"/>
      <c r="H87" s="329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s="2" customFormat="1" ht="12" customHeight="1">
      <c r="A88" s="35"/>
      <c r="B88" s="36"/>
      <c r="C88" s="30" t="s">
        <v>1045</v>
      </c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16.5" customHeight="1">
      <c r="A89" s="35"/>
      <c r="B89" s="36"/>
      <c r="C89" s="37"/>
      <c r="D89" s="37"/>
      <c r="E89" s="280" t="str">
        <f>E11</f>
        <v>3.3 - Zařízení vnitřních prostor</v>
      </c>
      <c r="F89" s="329"/>
      <c r="G89" s="329"/>
      <c r="H89" s="329"/>
      <c r="I89" s="37"/>
      <c r="J89" s="37"/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2" customHeight="1">
      <c r="A91" s="35"/>
      <c r="B91" s="36"/>
      <c r="C91" s="30" t="s">
        <v>20</v>
      </c>
      <c r="D91" s="37"/>
      <c r="E91" s="37"/>
      <c r="F91" s="28" t="str">
        <f>F14</f>
        <v>Praha Zbraslav</v>
      </c>
      <c r="G91" s="37"/>
      <c r="H91" s="37"/>
      <c r="I91" s="30" t="s">
        <v>22</v>
      </c>
      <c r="J91" s="67" t="str">
        <f>IF(J14="","",J14)</f>
        <v>11. 1. 2023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5.2" customHeight="1">
      <c r="A93" s="35"/>
      <c r="B93" s="36"/>
      <c r="C93" s="30" t="s">
        <v>24</v>
      </c>
      <c r="D93" s="37"/>
      <c r="E93" s="37"/>
      <c r="F93" s="28" t="str">
        <f>E17</f>
        <v>Správa železnic, státní organizace</v>
      </c>
      <c r="G93" s="37"/>
      <c r="H93" s="37"/>
      <c r="I93" s="30" t="s">
        <v>32</v>
      </c>
      <c r="J93" s="33" t="str">
        <f>E23</f>
        <v xml:space="preserve"> </v>
      </c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15.2" customHeight="1">
      <c r="A94" s="35"/>
      <c r="B94" s="36"/>
      <c r="C94" s="30" t="s">
        <v>30</v>
      </c>
      <c r="D94" s="37"/>
      <c r="E94" s="37"/>
      <c r="F94" s="28" t="str">
        <f>IF(E20="","",E20)</f>
        <v>Vyplň údaj</v>
      </c>
      <c r="G94" s="37"/>
      <c r="H94" s="37"/>
      <c r="I94" s="30" t="s">
        <v>35</v>
      </c>
      <c r="J94" s="33" t="str">
        <f>E26</f>
        <v>L. Malý</v>
      </c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29.25" customHeight="1">
      <c r="A96" s="35"/>
      <c r="B96" s="36"/>
      <c r="C96" s="150" t="s">
        <v>127</v>
      </c>
      <c r="D96" s="151"/>
      <c r="E96" s="151"/>
      <c r="F96" s="151"/>
      <c r="G96" s="151"/>
      <c r="H96" s="151"/>
      <c r="I96" s="151"/>
      <c r="J96" s="152" t="s">
        <v>128</v>
      </c>
      <c r="K96" s="151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2.9" customHeight="1">
      <c r="A98" s="35"/>
      <c r="B98" s="36"/>
      <c r="C98" s="153" t="s">
        <v>129</v>
      </c>
      <c r="D98" s="37"/>
      <c r="E98" s="37"/>
      <c r="F98" s="37"/>
      <c r="G98" s="37"/>
      <c r="H98" s="37"/>
      <c r="I98" s="37"/>
      <c r="J98" s="85">
        <f>J123</f>
        <v>0</v>
      </c>
      <c r="K98" s="37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8" t="s">
        <v>130</v>
      </c>
    </row>
    <row r="99" spans="1:47" s="9" customFormat="1" ht="24.95" customHeight="1">
      <c r="B99" s="154"/>
      <c r="C99" s="155"/>
      <c r="D99" s="156" t="s">
        <v>136</v>
      </c>
      <c r="E99" s="157"/>
      <c r="F99" s="157"/>
      <c r="G99" s="157"/>
      <c r="H99" s="157"/>
      <c r="I99" s="157"/>
      <c r="J99" s="158">
        <f>J124</f>
        <v>0</v>
      </c>
      <c r="K99" s="155"/>
      <c r="L99" s="159"/>
    </row>
    <row r="100" spans="1:47" s="10" customFormat="1" ht="19.899999999999999" customHeight="1">
      <c r="B100" s="160"/>
      <c r="C100" s="105"/>
      <c r="D100" s="161" t="s">
        <v>1047</v>
      </c>
      <c r="E100" s="162"/>
      <c r="F100" s="162"/>
      <c r="G100" s="162"/>
      <c r="H100" s="162"/>
      <c r="I100" s="162"/>
      <c r="J100" s="163">
        <f>J125</f>
        <v>0</v>
      </c>
      <c r="K100" s="105"/>
      <c r="L100" s="164"/>
    </row>
    <row r="101" spans="1:47" s="10" customFormat="1" ht="19.899999999999999" customHeight="1">
      <c r="B101" s="160"/>
      <c r="C101" s="105"/>
      <c r="D101" s="161" t="s">
        <v>509</v>
      </c>
      <c r="E101" s="162"/>
      <c r="F101" s="162"/>
      <c r="G101" s="162"/>
      <c r="H101" s="162"/>
      <c r="I101" s="162"/>
      <c r="J101" s="163">
        <f>J128</f>
        <v>0</v>
      </c>
      <c r="K101" s="105"/>
      <c r="L101" s="164"/>
    </row>
    <row r="102" spans="1:47" s="2" customFormat="1" ht="21.75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52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pans="1:47" s="2" customFormat="1" ht="6.95" customHeight="1">
      <c r="A103" s="35"/>
      <c r="B103" s="55"/>
      <c r="C103" s="56"/>
      <c r="D103" s="56"/>
      <c r="E103" s="56"/>
      <c r="F103" s="56"/>
      <c r="G103" s="56"/>
      <c r="H103" s="56"/>
      <c r="I103" s="56"/>
      <c r="J103" s="56"/>
      <c r="K103" s="56"/>
      <c r="L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pans="1:47" s="2" customFormat="1" ht="6.95" customHeight="1">
      <c r="A107" s="35"/>
      <c r="B107" s="57"/>
      <c r="C107" s="58"/>
      <c r="D107" s="58"/>
      <c r="E107" s="58"/>
      <c r="F107" s="58"/>
      <c r="G107" s="58"/>
      <c r="H107" s="58"/>
      <c r="I107" s="58"/>
      <c r="J107" s="58"/>
      <c r="K107" s="58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47" s="2" customFormat="1" ht="24.95" customHeight="1">
      <c r="A108" s="35"/>
      <c r="B108" s="36"/>
      <c r="C108" s="24" t="s">
        <v>144</v>
      </c>
      <c r="D108" s="37"/>
      <c r="E108" s="37"/>
      <c r="F108" s="37"/>
      <c r="G108" s="37"/>
      <c r="H108" s="37"/>
      <c r="I108" s="37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47" s="2" customFormat="1" ht="6.95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47" s="2" customFormat="1" ht="12" customHeight="1">
      <c r="A110" s="35"/>
      <c r="B110" s="36"/>
      <c r="C110" s="30" t="s">
        <v>16</v>
      </c>
      <c r="D110" s="37"/>
      <c r="E110" s="37"/>
      <c r="F110" s="37"/>
      <c r="G110" s="37"/>
      <c r="H110" s="37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47" s="2" customFormat="1" ht="16.5" customHeight="1">
      <c r="A111" s="35"/>
      <c r="B111" s="36"/>
      <c r="C111" s="37"/>
      <c r="D111" s="37"/>
      <c r="E111" s="327" t="str">
        <f>E7</f>
        <v>Praha Zbraslav ON - oprava</v>
      </c>
      <c r="F111" s="328"/>
      <c r="G111" s="328"/>
      <c r="H111" s="328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47" s="1" customFormat="1" ht="12" customHeight="1">
      <c r="B112" s="22"/>
      <c r="C112" s="30" t="s">
        <v>124</v>
      </c>
      <c r="D112" s="23"/>
      <c r="E112" s="23"/>
      <c r="F112" s="23"/>
      <c r="G112" s="23"/>
      <c r="H112" s="23"/>
      <c r="I112" s="23"/>
      <c r="J112" s="23"/>
      <c r="K112" s="23"/>
      <c r="L112" s="21"/>
    </row>
    <row r="113" spans="1:65" s="2" customFormat="1" ht="16.5" customHeight="1">
      <c r="A113" s="35"/>
      <c r="B113" s="36"/>
      <c r="C113" s="37"/>
      <c r="D113" s="37"/>
      <c r="E113" s="327" t="s">
        <v>1044</v>
      </c>
      <c r="F113" s="329"/>
      <c r="G113" s="329"/>
      <c r="H113" s="329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2" customHeight="1">
      <c r="A114" s="35"/>
      <c r="B114" s="36"/>
      <c r="C114" s="30" t="s">
        <v>1045</v>
      </c>
      <c r="D114" s="37"/>
      <c r="E114" s="37"/>
      <c r="F114" s="37"/>
      <c r="G114" s="37"/>
      <c r="H114" s="37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6.5" customHeight="1">
      <c r="A115" s="35"/>
      <c r="B115" s="36"/>
      <c r="C115" s="37"/>
      <c r="D115" s="37"/>
      <c r="E115" s="280" t="str">
        <f>E11</f>
        <v>3.3 - Zařízení vnitřních prostor</v>
      </c>
      <c r="F115" s="329"/>
      <c r="G115" s="329"/>
      <c r="H115" s="329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6.95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2" customHeight="1">
      <c r="A117" s="35"/>
      <c r="B117" s="36"/>
      <c r="C117" s="30" t="s">
        <v>20</v>
      </c>
      <c r="D117" s="37"/>
      <c r="E117" s="37"/>
      <c r="F117" s="28" t="str">
        <f>F14</f>
        <v>Praha Zbraslav</v>
      </c>
      <c r="G117" s="37"/>
      <c r="H117" s="37"/>
      <c r="I117" s="30" t="s">
        <v>22</v>
      </c>
      <c r="J117" s="67" t="str">
        <f>IF(J14="","",J14)</f>
        <v>11. 1. 2023</v>
      </c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6.95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5.2" customHeight="1">
      <c r="A119" s="35"/>
      <c r="B119" s="36"/>
      <c r="C119" s="30" t="s">
        <v>24</v>
      </c>
      <c r="D119" s="37"/>
      <c r="E119" s="37"/>
      <c r="F119" s="28" t="str">
        <f>E17</f>
        <v>Správa železnic, státní organizace</v>
      </c>
      <c r="G119" s="37"/>
      <c r="H119" s="37"/>
      <c r="I119" s="30" t="s">
        <v>32</v>
      </c>
      <c r="J119" s="33" t="str">
        <f>E23</f>
        <v xml:space="preserve"> </v>
      </c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5.2" customHeight="1">
      <c r="A120" s="35"/>
      <c r="B120" s="36"/>
      <c r="C120" s="30" t="s">
        <v>30</v>
      </c>
      <c r="D120" s="37"/>
      <c r="E120" s="37"/>
      <c r="F120" s="28" t="str">
        <f>IF(E20="","",E20)</f>
        <v>Vyplň údaj</v>
      </c>
      <c r="G120" s="37"/>
      <c r="H120" s="37"/>
      <c r="I120" s="30" t="s">
        <v>35</v>
      </c>
      <c r="J120" s="33" t="str">
        <f>E26</f>
        <v>L. Malý</v>
      </c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2" customFormat="1" ht="10.35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5" s="11" customFormat="1" ht="29.25" customHeight="1">
      <c r="A122" s="165"/>
      <c r="B122" s="166"/>
      <c r="C122" s="167" t="s">
        <v>145</v>
      </c>
      <c r="D122" s="168" t="s">
        <v>63</v>
      </c>
      <c r="E122" s="168" t="s">
        <v>59</v>
      </c>
      <c r="F122" s="168" t="s">
        <v>60</v>
      </c>
      <c r="G122" s="168" t="s">
        <v>146</v>
      </c>
      <c r="H122" s="168" t="s">
        <v>147</v>
      </c>
      <c r="I122" s="168" t="s">
        <v>148</v>
      </c>
      <c r="J122" s="169" t="s">
        <v>128</v>
      </c>
      <c r="K122" s="170" t="s">
        <v>149</v>
      </c>
      <c r="L122" s="171"/>
      <c r="M122" s="76" t="s">
        <v>1</v>
      </c>
      <c r="N122" s="77" t="s">
        <v>42</v>
      </c>
      <c r="O122" s="77" t="s">
        <v>150</v>
      </c>
      <c r="P122" s="77" t="s">
        <v>151</v>
      </c>
      <c r="Q122" s="77" t="s">
        <v>152</v>
      </c>
      <c r="R122" s="77" t="s">
        <v>153</v>
      </c>
      <c r="S122" s="77" t="s">
        <v>154</v>
      </c>
      <c r="T122" s="78" t="s">
        <v>155</v>
      </c>
      <c r="U122" s="165"/>
      <c r="V122" s="165"/>
      <c r="W122" s="165"/>
      <c r="X122" s="165"/>
      <c r="Y122" s="165"/>
      <c r="Z122" s="165"/>
      <c r="AA122" s="165"/>
      <c r="AB122" s="165"/>
      <c r="AC122" s="165"/>
      <c r="AD122" s="165"/>
      <c r="AE122" s="165"/>
    </row>
    <row r="123" spans="1:65" s="2" customFormat="1" ht="22.9" customHeight="1">
      <c r="A123" s="35"/>
      <c r="B123" s="36"/>
      <c r="C123" s="83" t="s">
        <v>156</v>
      </c>
      <c r="D123" s="37"/>
      <c r="E123" s="37"/>
      <c r="F123" s="37"/>
      <c r="G123" s="37"/>
      <c r="H123" s="37"/>
      <c r="I123" s="37"/>
      <c r="J123" s="172">
        <f>BK123</f>
        <v>0</v>
      </c>
      <c r="K123" s="37"/>
      <c r="L123" s="40"/>
      <c r="M123" s="79"/>
      <c r="N123" s="173"/>
      <c r="O123" s="80"/>
      <c r="P123" s="174">
        <f>P124</f>
        <v>0</v>
      </c>
      <c r="Q123" s="80"/>
      <c r="R123" s="174">
        <f>R124</f>
        <v>0.18535000000000001</v>
      </c>
      <c r="S123" s="80"/>
      <c r="T123" s="175">
        <f>T124</f>
        <v>0.17399999999999999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8" t="s">
        <v>77</v>
      </c>
      <c r="AU123" s="18" t="s">
        <v>130</v>
      </c>
      <c r="BK123" s="176">
        <f>BK124</f>
        <v>0</v>
      </c>
    </row>
    <row r="124" spans="1:65" s="12" customFormat="1" ht="25.9" customHeight="1">
      <c r="B124" s="177"/>
      <c r="C124" s="178"/>
      <c r="D124" s="179" t="s">
        <v>77</v>
      </c>
      <c r="E124" s="180" t="s">
        <v>231</v>
      </c>
      <c r="F124" s="180" t="s">
        <v>232</v>
      </c>
      <c r="G124" s="178"/>
      <c r="H124" s="178"/>
      <c r="I124" s="181"/>
      <c r="J124" s="182">
        <f>BK124</f>
        <v>0</v>
      </c>
      <c r="K124" s="178"/>
      <c r="L124" s="183"/>
      <c r="M124" s="184"/>
      <c r="N124" s="185"/>
      <c r="O124" s="185"/>
      <c r="P124" s="186">
        <f>P125+P128</f>
        <v>0</v>
      </c>
      <c r="Q124" s="185"/>
      <c r="R124" s="186">
        <f>R125+R128</f>
        <v>0.18535000000000001</v>
      </c>
      <c r="S124" s="185"/>
      <c r="T124" s="187">
        <f>T125+T128</f>
        <v>0.17399999999999999</v>
      </c>
      <c r="AR124" s="188" t="s">
        <v>88</v>
      </c>
      <c r="AT124" s="189" t="s">
        <v>77</v>
      </c>
      <c r="AU124" s="189" t="s">
        <v>78</v>
      </c>
      <c r="AY124" s="188" t="s">
        <v>159</v>
      </c>
      <c r="BK124" s="190">
        <f>BK125+BK128</f>
        <v>0</v>
      </c>
    </row>
    <row r="125" spans="1:65" s="12" customFormat="1" ht="22.9" customHeight="1">
      <c r="B125" s="177"/>
      <c r="C125" s="178"/>
      <c r="D125" s="179" t="s">
        <v>77</v>
      </c>
      <c r="E125" s="191" t="s">
        <v>1215</v>
      </c>
      <c r="F125" s="191" t="s">
        <v>1216</v>
      </c>
      <c r="G125" s="178"/>
      <c r="H125" s="178"/>
      <c r="I125" s="181"/>
      <c r="J125" s="192">
        <f>BK125</f>
        <v>0</v>
      </c>
      <c r="K125" s="178"/>
      <c r="L125" s="183"/>
      <c r="M125" s="184"/>
      <c r="N125" s="185"/>
      <c r="O125" s="185"/>
      <c r="P125" s="186">
        <f>SUM(P126:P127)</f>
        <v>0</v>
      </c>
      <c r="Q125" s="185"/>
      <c r="R125" s="186">
        <f>SUM(R126:R127)</f>
        <v>6.7299999999999999E-3</v>
      </c>
      <c r="S125" s="185"/>
      <c r="T125" s="187">
        <f>SUM(T126:T127)</f>
        <v>0</v>
      </c>
      <c r="AR125" s="188" t="s">
        <v>88</v>
      </c>
      <c r="AT125" s="189" t="s">
        <v>77</v>
      </c>
      <c r="AU125" s="189" t="s">
        <v>86</v>
      </c>
      <c r="AY125" s="188" t="s">
        <v>159</v>
      </c>
      <c r="BK125" s="190">
        <f>SUM(BK126:BK127)</f>
        <v>0</v>
      </c>
    </row>
    <row r="126" spans="1:65" s="2" customFormat="1" ht="37.9" customHeight="1">
      <c r="A126" s="35"/>
      <c r="B126" s="36"/>
      <c r="C126" s="193" t="s">
        <v>86</v>
      </c>
      <c r="D126" s="193" t="s">
        <v>162</v>
      </c>
      <c r="E126" s="194" t="s">
        <v>1720</v>
      </c>
      <c r="F126" s="195" t="s">
        <v>1721</v>
      </c>
      <c r="G126" s="196" t="s">
        <v>1566</v>
      </c>
      <c r="H126" s="197">
        <v>1</v>
      </c>
      <c r="I126" s="198"/>
      <c r="J126" s="199">
        <f>ROUND(I126*H126,2)</f>
        <v>0</v>
      </c>
      <c r="K126" s="200"/>
      <c r="L126" s="40"/>
      <c r="M126" s="201" t="s">
        <v>1</v>
      </c>
      <c r="N126" s="202" t="s">
        <v>44</v>
      </c>
      <c r="O126" s="72"/>
      <c r="P126" s="203">
        <f>O126*H126</f>
        <v>0</v>
      </c>
      <c r="Q126" s="203">
        <v>4.9300000000000004E-3</v>
      </c>
      <c r="R126" s="203">
        <f>Q126*H126</f>
        <v>4.9300000000000004E-3</v>
      </c>
      <c r="S126" s="203">
        <v>0</v>
      </c>
      <c r="T126" s="204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05" t="s">
        <v>238</v>
      </c>
      <c r="AT126" s="205" t="s">
        <v>162</v>
      </c>
      <c r="AU126" s="205" t="s">
        <v>88</v>
      </c>
      <c r="AY126" s="18" t="s">
        <v>159</v>
      </c>
      <c r="BE126" s="206">
        <f>IF(N126="základní",J126,0)</f>
        <v>0</v>
      </c>
      <c r="BF126" s="206">
        <f>IF(N126="snížená",J126,0)</f>
        <v>0</v>
      </c>
      <c r="BG126" s="206">
        <f>IF(N126="zákl. přenesená",J126,0)</f>
        <v>0</v>
      </c>
      <c r="BH126" s="206">
        <f>IF(N126="sníž. přenesená",J126,0)</f>
        <v>0</v>
      </c>
      <c r="BI126" s="206">
        <f>IF(N126="nulová",J126,0)</f>
        <v>0</v>
      </c>
      <c r="BJ126" s="18" t="s">
        <v>88</v>
      </c>
      <c r="BK126" s="206">
        <f>ROUND(I126*H126,2)</f>
        <v>0</v>
      </c>
      <c r="BL126" s="18" t="s">
        <v>238</v>
      </c>
      <c r="BM126" s="205" t="s">
        <v>1722</v>
      </c>
    </row>
    <row r="127" spans="1:65" s="2" customFormat="1" ht="24.2" customHeight="1">
      <c r="A127" s="35"/>
      <c r="B127" s="36"/>
      <c r="C127" s="193" t="s">
        <v>88</v>
      </c>
      <c r="D127" s="193" t="s">
        <v>162</v>
      </c>
      <c r="E127" s="194" t="s">
        <v>1723</v>
      </c>
      <c r="F127" s="195" t="s">
        <v>1724</v>
      </c>
      <c r="G127" s="196" t="s">
        <v>1566</v>
      </c>
      <c r="H127" s="197">
        <v>1</v>
      </c>
      <c r="I127" s="198"/>
      <c r="J127" s="199">
        <f>ROUND(I127*H127,2)</f>
        <v>0</v>
      </c>
      <c r="K127" s="200"/>
      <c r="L127" s="40"/>
      <c r="M127" s="201" t="s">
        <v>1</v>
      </c>
      <c r="N127" s="202" t="s">
        <v>44</v>
      </c>
      <c r="O127" s="72"/>
      <c r="P127" s="203">
        <f>O127*H127</f>
        <v>0</v>
      </c>
      <c r="Q127" s="203">
        <v>1.8E-3</v>
      </c>
      <c r="R127" s="203">
        <f>Q127*H127</f>
        <v>1.8E-3</v>
      </c>
      <c r="S127" s="203">
        <v>0</v>
      </c>
      <c r="T127" s="204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5" t="s">
        <v>238</v>
      </c>
      <c r="AT127" s="205" t="s">
        <v>162</v>
      </c>
      <c r="AU127" s="205" t="s">
        <v>88</v>
      </c>
      <c r="AY127" s="18" t="s">
        <v>159</v>
      </c>
      <c r="BE127" s="206">
        <f>IF(N127="základní",J127,0)</f>
        <v>0</v>
      </c>
      <c r="BF127" s="206">
        <f>IF(N127="snížená",J127,0)</f>
        <v>0</v>
      </c>
      <c r="BG127" s="206">
        <f>IF(N127="zákl. přenesená",J127,0)</f>
        <v>0</v>
      </c>
      <c r="BH127" s="206">
        <f>IF(N127="sníž. přenesená",J127,0)</f>
        <v>0</v>
      </c>
      <c r="BI127" s="206">
        <f>IF(N127="nulová",J127,0)</f>
        <v>0</v>
      </c>
      <c r="BJ127" s="18" t="s">
        <v>88</v>
      </c>
      <c r="BK127" s="206">
        <f>ROUND(I127*H127,2)</f>
        <v>0</v>
      </c>
      <c r="BL127" s="18" t="s">
        <v>238</v>
      </c>
      <c r="BM127" s="205" t="s">
        <v>1725</v>
      </c>
    </row>
    <row r="128" spans="1:65" s="12" customFormat="1" ht="22.9" customHeight="1">
      <c r="B128" s="177"/>
      <c r="C128" s="178"/>
      <c r="D128" s="179" t="s">
        <v>77</v>
      </c>
      <c r="E128" s="191" t="s">
        <v>809</v>
      </c>
      <c r="F128" s="191" t="s">
        <v>810</v>
      </c>
      <c r="G128" s="178"/>
      <c r="H128" s="178"/>
      <c r="I128" s="181"/>
      <c r="J128" s="192">
        <f>BK128</f>
        <v>0</v>
      </c>
      <c r="K128" s="178"/>
      <c r="L128" s="183"/>
      <c r="M128" s="184"/>
      <c r="N128" s="185"/>
      <c r="O128" s="185"/>
      <c r="P128" s="186">
        <f>SUM(P129:P141)</f>
        <v>0</v>
      </c>
      <c r="Q128" s="185"/>
      <c r="R128" s="186">
        <f>SUM(R129:R141)</f>
        <v>0.17862</v>
      </c>
      <c r="S128" s="185"/>
      <c r="T128" s="187">
        <f>SUM(T129:T141)</f>
        <v>0.17399999999999999</v>
      </c>
      <c r="AR128" s="188" t="s">
        <v>88</v>
      </c>
      <c r="AT128" s="189" t="s">
        <v>77</v>
      </c>
      <c r="AU128" s="189" t="s">
        <v>86</v>
      </c>
      <c r="AY128" s="188" t="s">
        <v>159</v>
      </c>
      <c r="BK128" s="190">
        <f>SUM(BK129:BK141)</f>
        <v>0</v>
      </c>
    </row>
    <row r="129" spans="1:65" s="2" customFormat="1" ht="44.25" customHeight="1">
      <c r="A129" s="35"/>
      <c r="B129" s="36"/>
      <c r="C129" s="193" t="s">
        <v>160</v>
      </c>
      <c r="D129" s="193" t="s">
        <v>162</v>
      </c>
      <c r="E129" s="194" t="s">
        <v>1726</v>
      </c>
      <c r="F129" s="195" t="s">
        <v>1727</v>
      </c>
      <c r="G129" s="196" t="s">
        <v>249</v>
      </c>
      <c r="H129" s="197">
        <v>3.5</v>
      </c>
      <c r="I129" s="198"/>
      <c r="J129" s="199">
        <f>ROUND(I129*H129,2)</f>
        <v>0</v>
      </c>
      <c r="K129" s="200"/>
      <c r="L129" s="40"/>
      <c r="M129" s="201" t="s">
        <v>1</v>
      </c>
      <c r="N129" s="202" t="s">
        <v>44</v>
      </c>
      <c r="O129" s="72"/>
      <c r="P129" s="203">
        <f>O129*H129</f>
        <v>0</v>
      </c>
      <c r="Q129" s="203">
        <v>0</v>
      </c>
      <c r="R129" s="203">
        <f>Q129*H129</f>
        <v>0</v>
      </c>
      <c r="S129" s="203">
        <v>0</v>
      </c>
      <c r="T129" s="204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5" t="s">
        <v>238</v>
      </c>
      <c r="AT129" s="205" t="s">
        <v>162</v>
      </c>
      <c r="AU129" s="205" t="s">
        <v>88</v>
      </c>
      <c r="AY129" s="18" t="s">
        <v>159</v>
      </c>
      <c r="BE129" s="206">
        <f>IF(N129="základní",J129,0)</f>
        <v>0</v>
      </c>
      <c r="BF129" s="206">
        <f>IF(N129="snížená",J129,0)</f>
        <v>0</v>
      </c>
      <c r="BG129" s="206">
        <f>IF(N129="zákl. přenesená",J129,0)</f>
        <v>0</v>
      </c>
      <c r="BH129" s="206">
        <f>IF(N129="sníž. přenesená",J129,0)</f>
        <v>0</v>
      </c>
      <c r="BI129" s="206">
        <f>IF(N129="nulová",J129,0)</f>
        <v>0</v>
      </c>
      <c r="BJ129" s="18" t="s">
        <v>88</v>
      </c>
      <c r="BK129" s="206">
        <f>ROUND(I129*H129,2)</f>
        <v>0</v>
      </c>
      <c r="BL129" s="18" t="s">
        <v>238</v>
      </c>
      <c r="BM129" s="205" t="s">
        <v>1728</v>
      </c>
    </row>
    <row r="130" spans="1:65" s="2" customFormat="1" ht="48.75">
      <c r="A130" s="35"/>
      <c r="B130" s="36"/>
      <c r="C130" s="37"/>
      <c r="D130" s="209" t="s">
        <v>204</v>
      </c>
      <c r="E130" s="37"/>
      <c r="F130" s="230" t="s">
        <v>1729</v>
      </c>
      <c r="G130" s="37"/>
      <c r="H130" s="37"/>
      <c r="I130" s="231"/>
      <c r="J130" s="37"/>
      <c r="K130" s="37"/>
      <c r="L130" s="40"/>
      <c r="M130" s="232"/>
      <c r="N130" s="233"/>
      <c r="O130" s="72"/>
      <c r="P130" s="72"/>
      <c r="Q130" s="72"/>
      <c r="R130" s="72"/>
      <c r="S130" s="72"/>
      <c r="T130" s="73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8" t="s">
        <v>204</v>
      </c>
      <c r="AU130" s="18" t="s">
        <v>88</v>
      </c>
    </row>
    <row r="131" spans="1:65" s="2" customFormat="1" ht="24.2" customHeight="1">
      <c r="A131" s="35"/>
      <c r="B131" s="36"/>
      <c r="C131" s="193" t="s">
        <v>166</v>
      </c>
      <c r="D131" s="193" t="s">
        <v>162</v>
      </c>
      <c r="E131" s="194" t="s">
        <v>1730</v>
      </c>
      <c r="F131" s="195" t="s">
        <v>1731</v>
      </c>
      <c r="G131" s="196" t="s">
        <v>165</v>
      </c>
      <c r="H131" s="197">
        <v>1</v>
      </c>
      <c r="I131" s="198"/>
      <c r="J131" s="199">
        <f t="shared" ref="J131:J141" si="0">ROUND(I131*H131,2)</f>
        <v>0</v>
      </c>
      <c r="K131" s="200"/>
      <c r="L131" s="40"/>
      <c r="M131" s="201" t="s">
        <v>1</v>
      </c>
      <c r="N131" s="202" t="s">
        <v>44</v>
      </c>
      <c r="O131" s="72"/>
      <c r="P131" s="203">
        <f t="shared" ref="P131:P141" si="1">O131*H131</f>
        <v>0</v>
      </c>
      <c r="Q131" s="203">
        <v>0</v>
      </c>
      <c r="R131" s="203">
        <f t="shared" ref="R131:R141" si="2">Q131*H131</f>
        <v>0</v>
      </c>
      <c r="S131" s="203">
        <v>0</v>
      </c>
      <c r="T131" s="204">
        <f t="shared" ref="T131:T141" si="3"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05" t="s">
        <v>238</v>
      </c>
      <c r="AT131" s="205" t="s">
        <v>162</v>
      </c>
      <c r="AU131" s="205" t="s">
        <v>88</v>
      </c>
      <c r="AY131" s="18" t="s">
        <v>159</v>
      </c>
      <c r="BE131" s="206">
        <f t="shared" ref="BE131:BE141" si="4">IF(N131="základní",J131,0)</f>
        <v>0</v>
      </c>
      <c r="BF131" s="206">
        <f t="shared" ref="BF131:BF141" si="5">IF(N131="snížená",J131,0)</f>
        <v>0</v>
      </c>
      <c r="BG131" s="206">
        <f t="shared" ref="BG131:BG141" si="6">IF(N131="zákl. přenesená",J131,0)</f>
        <v>0</v>
      </c>
      <c r="BH131" s="206">
        <f t="shared" ref="BH131:BH141" si="7">IF(N131="sníž. přenesená",J131,0)</f>
        <v>0</v>
      </c>
      <c r="BI131" s="206">
        <f t="shared" ref="BI131:BI141" si="8">IF(N131="nulová",J131,0)</f>
        <v>0</v>
      </c>
      <c r="BJ131" s="18" t="s">
        <v>88</v>
      </c>
      <c r="BK131" s="206">
        <f t="shared" ref="BK131:BK141" si="9">ROUND(I131*H131,2)</f>
        <v>0</v>
      </c>
      <c r="BL131" s="18" t="s">
        <v>238</v>
      </c>
      <c r="BM131" s="205" t="s">
        <v>1732</v>
      </c>
    </row>
    <row r="132" spans="1:65" s="2" customFormat="1" ht="24.2" customHeight="1">
      <c r="A132" s="35"/>
      <c r="B132" s="36"/>
      <c r="C132" s="234" t="s">
        <v>187</v>
      </c>
      <c r="D132" s="234" t="s">
        <v>240</v>
      </c>
      <c r="E132" s="235" t="s">
        <v>1733</v>
      </c>
      <c r="F132" s="236" t="s">
        <v>1734</v>
      </c>
      <c r="G132" s="237" t="s">
        <v>165</v>
      </c>
      <c r="H132" s="238">
        <v>1</v>
      </c>
      <c r="I132" s="239"/>
      <c r="J132" s="240">
        <f t="shared" si="0"/>
        <v>0</v>
      </c>
      <c r="K132" s="241"/>
      <c r="L132" s="242"/>
      <c r="M132" s="243" t="s">
        <v>1</v>
      </c>
      <c r="N132" s="244" t="s">
        <v>44</v>
      </c>
      <c r="O132" s="72"/>
      <c r="P132" s="203">
        <f t="shared" si="1"/>
        <v>0</v>
      </c>
      <c r="Q132" s="203">
        <v>1.04E-2</v>
      </c>
      <c r="R132" s="203">
        <f t="shared" si="2"/>
        <v>1.04E-2</v>
      </c>
      <c r="S132" s="203">
        <v>0</v>
      </c>
      <c r="T132" s="204">
        <f t="shared" si="3"/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5" t="s">
        <v>243</v>
      </c>
      <c r="AT132" s="205" t="s">
        <v>240</v>
      </c>
      <c r="AU132" s="205" t="s">
        <v>88</v>
      </c>
      <c r="AY132" s="18" t="s">
        <v>159</v>
      </c>
      <c r="BE132" s="206">
        <f t="shared" si="4"/>
        <v>0</v>
      </c>
      <c r="BF132" s="206">
        <f t="shared" si="5"/>
        <v>0</v>
      </c>
      <c r="BG132" s="206">
        <f t="shared" si="6"/>
        <v>0</v>
      </c>
      <c r="BH132" s="206">
        <f t="shared" si="7"/>
        <v>0</v>
      </c>
      <c r="BI132" s="206">
        <f t="shared" si="8"/>
        <v>0</v>
      </c>
      <c r="BJ132" s="18" t="s">
        <v>88</v>
      </c>
      <c r="BK132" s="206">
        <f t="shared" si="9"/>
        <v>0</v>
      </c>
      <c r="BL132" s="18" t="s">
        <v>238</v>
      </c>
      <c r="BM132" s="205" t="s">
        <v>1735</v>
      </c>
    </row>
    <row r="133" spans="1:65" s="2" customFormat="1" ht="24.2" customHeight="1">
      <c r="A133" s="35"/>
      <c r="B133" s="36"/>
      <c r="C133" s="193" t="s">
        <v>191</v>
      </c>
      <c r="D133" s="193" t="s">
        <v>162</v>
      </c>
      <c r="E133" s="194" t="s">
        <v>1736</v>
      </c>
      <c r="F133" s="195" t="s">
        <v>1737</v>
      </c>
      <c r="G133" s="196" t="s">
        <v>165</v>
      </c>
      <c r="H133" s="197">
        <v>1</v>
      </c>
      <c r="I133" s="198"/>
      <c r="J133" s="199">
        <f t="shared" si="0"/>
        <v>0</v>
      </c>
      <c r="K133" s="200"/>
      <c r="L133" s="40"/>
      <c r="M133" s="201" t="s">
        <v>1</v>
      </c>
      <c r="N133" s="202" t="s">
        <v>44</v>
      </c>
      <c r="O133" s="72"/>
      <c r="P133" s="203">
        <f t="shared" si="1"/>
        <v>0</v>
      </c>
      <c r="Q133" s="203">
        <v>0</v>
      </c>
      <c r="R133" s="203">
        <f t="shared" si="2"/>
        <v>0</v>
      </c>
      <c r="S133" s="203">
        <v>0</v>
      </c>
      <c r="T133" s="204">
        <f t="shared" si="3"/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5" t="s">
        <v>238</v>
      </c>
      <c r="AT133" s="205" t="s">
        <v>162</v>
      </c>
      <c r="AU133" s="205" t="s">
        <v>88</v>
      </c>
      <c r="AY133" s="18" t="s">
        <v>159</v>
      </c>
      <c r="BE133" s="206">
        <f t="shared" si="4"/>
        <v>0</v>
      </c>
      <c r="BF133" s="206">
        <f t="shared" si="5"/>
        <v>0</v>
      </c>
      <c r="BG133" s="206">
        <f t="shared" si="6"/>
        <v>0</v>
      </c>
      <c r="BH133" s="206">
        <f t="shared" si="7"/>
        <v>0</v>
      </c>
      <c r="BI133" s="206">
        <f t="shared" si="8"/>
        <v>0</v>
      </c>
      <c r="BJ133" s="18" t="s">
        <v>88</v>
      </c>
      <c r="BK133" s="206">
        <f t="shared" si="9"/>
        <v>0</v>
      </c>
      <c r="BL133" s="18" t="s">
        <v>238</v>
      </c>
      <c r="BM133" s="205" t="s">
        <v>1738</v>
      </c>
    </row>
    <row r="134" spans="1:65" s="2" customFormat="1" ht="16.5" customHeight="1">
      <c r="A134" s="35"/>
      <c r="B134" s="36"/>
      <c r="C134" s="234" t="s">
        <v>195</v>
      </c>
      <c r="D134" s="234" t="s">
        <v>240</v>
      </c>
      <c r="E134" s="235" t="s">
        <v>1739</v>
      </c>
      <c r="F134" s="236" t="s">
        <v>1740</v>
      </c>
      <c r="G134" s="237" t="s">
        <v>165</v>
      </c>
      <c r="H134" s="238">
        <v>1</v>
      </c>
      <c r="I134" s="239"/>
      <c r="J134" s="240">
        <f t="shared" si="0"/>
        <v>0</v>
      </c>
      <c r="K134" s="241"/>
      <c r="L134" s="242"/>
      <c r="M134" s="243" t="s">
        <v>1</v>
      </c>
      <c r="N134" s="244" t="s">
        <v>44</v>
      </c>
      <c r="O134" s="72"/>
      <c r="P134" s="203">
        <f t="shared" si="1"/>
        <v>0</v>
      </c>
      <c r="Q134" s="203">
        <v>5.6000000000000001E-2</v>
      </c>
      <c r="R134" s="203">
        <f t="shared" si="2"/>
        <v>5.6000000000000001E-2</v>
      </c>
      <c r="S134" s="203">
        <v>0</v>
      </c>
      <c r="T134" s="204">
        <f t="shared" si="3"/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5" t="s">
        <v>243</v>
      </c>
      <c r="AT134" s="205" t="s">
        <v>240</v>
      </c>
      <c r="AU134" s="205" t="s">
        <v>88</v>
      </c>
      <c r="AY134" s="18" t="s">
        <v>159</v>
      </c>
      <c r="BE134" s="206">
        <f t="shared" si="4"/>
        <v>0</v>
      </c>
      <c r="BF134" s="206">
        <f t="shared" si="5"/>
        <v>0</v>
      </c>
      <c r="BG134" s="206">
        <f t="shared" si="6"/>
        <v>0</v>
      </c>
      <c r="BH134" s="206">
        <f t="shared" si="7"/>
        <v>0</v>
      </c>
      <c r="BI134" s="206">
        <f t="shared" si="8"/>
        <v>0</v>
      </c>
      <c r="BJ134" s="18" t="s">
        <v>88</v>
      </c>
      <c r="BK134" s="206">
        <f t="shared" si="9"/>
        <v>0</v>
      </c>
      <c r="BL134" s="18" t="s">
        <v>238</v>
      </c>
      <c r="BM134" s="205" t="s">
        <v>1741</v>
      </c>
    </row>
    <row r="135" spans="1:65" s="2" customFormat="1" ht="33" customHeight="1">
      <c r="A135" s="35"/>
      <c r="B135" s="36"/>
      <c r="C135" s="193" t="s">
        <v>200</v>
      </c>
      <c r="D135" s="193" t="s">
        <v>162</v>
      </c>
      <c r="E135" s="194" t="s">
        <v>1742</v>
      </c>
      <c r="F135" s="195" t="s">
        <v>1743</v>
      </c>
      <c r="G135" s="196" t="s">
        <v>165</v>
      </c>
      <c r="H135" s="197">
        <v>2</v>
      </c>
      <c r="I135" s="198"/>
      <c r="J135" s="199">
        <f t="shared" si="0"/>
        <v>0</v>
      </c>
      <c r="K135" s="200"/>
      <c r="L135" s="40"/>
      <c r="M135" s="201" t="s">
        <v>1</v>
      </c>
      <c r="N135" s="202" t="s">
        <v>44</v>
      </c>
      <c r="O135" s="72"/>
      <c r="P135" s="203">
        <f t="shared" si="1"/>
        <v>0</v>
      </c>
      <c r="Q135" s="203">
        <v>0</v>
      </c>
      <c r="R135" s="203">
        <f t="shared" si="2"/>
        <v>0</v>
      </c>
      <c r="S135" s="203">
        <v>0</v>
      </c>
      <c r="T135" s="204">
        <f t="shared" si="3"/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5" t="s">
        <v>238</v>
      </c>
      <c r="AT135" s="205" t="s">
        <v>162</v>
      </c>
      <c r="AU135" s="205" t="s">
        <v>88</v>
      </c>
      <c r="AY135" s="18" t="s">
        <v>159</v>
      </c>
      <c r="BE135" s="206">
        <f t="shared" si="4"/>
        <v>0</v>
      </c>
      <c r="BF135" s="206">
        <f t="shared" si="5"/>
        <v>0</v>
      </c>
      <c r="BG135" s="206">
        <f t="shared" si="6"/>
        <v>0</v>
      </c>
      <c r="BH135" s="206">
        <f t="shared" si="7"/>
        <v>0</v>
      </c>
      <c r="BI135" s="206">
        <f t="shared" si="8"/>
        <v>0</v>
      </c>
      <c r="BJ135" s="18" t="s">
        <v>88</v>
      </c>
      <c r="BK135" s="206">
        <f t="shared" si="9"/>
        <v>0</v>
      </c>
      <c r="BL135" s="18" t="s">
        <v>238</v>
      </c>
      <c r="BM135" s="205" t="s">
        <v>1744</v>
      </c>
    </row>
    <row r="136" spans="1:65" s="2" customFormat="1" ht="33" customHeight="1">
      <c r="A136" s="35"/>
      <c r="B136" s="36"/>
      <c r="C136" s="193" t="s">
        <v>168</v>
      </c>
      <c r="D136" s="193" t="s">
        <v>162</v>
      </c>
      <c r="E136" s="194" t="s">
        <v>1745</v>
      </c>
      <c r="F136" s="195" t="s">
        <v>1746</v>
      </c>
      <c r="G136" s="196" t="s">
        <v>165</v>
      </c>
      <c r="H136" s="197">
        <v>1</v>
      </c>
      <c r="I136" s="198"/>
      <c r="J136" s="199">
        <f t="shared" si="0"/>
        <v>0</v>
      </c>
      <c r="K136" s="200"/>
      <c r="L136" s="40"/>
      <c r="M136" s="201" t="s">
        <v>1</v>
      </c>
      <c r="N136" s="202" t="s">
        <v>44</v>
      </c>
      <c r="O136" s="72"/>
      <c r="P136" s="203">
        <f t="shared" si="1"/>
        <v>0</v>
      </c>
      <c r="Q136" s="203">
        <v>1.3999999999999999E-4</v>
      </c>
      <c r="R136" s="203">
        <f t="shared" si="2"/>
        <v>1.3999999999999999E-4</v>
      </c>
      <c r="S136" s="203">
        <v>0</v>
      </c>
      <c r="T136" s="204">
        <f t="shared" si="3"/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5" t="s">
        <v>238</v>
      </c>
      <c r="AT136" s="205" t="s">
        <v>162</v>
      </c>
      <c r="AU136" s="205" t="s">
        <v>88</v>
      </c>
      <c r="AY136" s="18" t="s">
        <v>159</v>
      </c>
      <c r="BE136" s="206">
        <f t="shared" si="4"/>
        <v>0</v>
      </c>
      <c r="BF136" s="206">
        <f t="shared" si="5"/>
        <v>0</v>
      </c>
      <c r="BG136" s="206">
        <f t="shared" si="6"/>
        <v>0</v>
      </c>
      <c r="BH136" s="206">
        <f t="shared" si="7"/>
        <v>0</v>
      </c>
      <c r="BI136" s="206">
        <f t="shared" si="8"/>
        <v>0</v>
      </c>
      <c r="BJ136" s="18" t="s">
        <v>88</v>
      </c>
      <c r="BK136" s="206">
        <f t="shared" si="9"/>
        <v>0</v>
      </c>
      <c r="BL136" s="18" t="s">
        <v>238</v>
      </c>
      <c r="BM136" s="205" t="s">
        <v>1747</v>
      </c>
    </row>
    <row r="137" spans="1:65" s="2" customFormat="1" ht="16.5" customHeight="1">
      <c r="A137" s="35"/>
      <c r="B137" s="36"/>
      <c r="C137" s="234" t="s">
        <v>209</v>
      </c>
      <c r="D137" s="234" t="s">
        <v>240</v>
      </c>
      <c r="E137" s="235" t="s">
        <v>1748</v>
      </c>
      <c r="F137" s="236" t="s">
        <v>1749</v>
      </c>
      <c r="G137" s="237" t="s">
        <v>165</v>
      </c>
      <c r="H137" s="238">
        <v>1</v>
      </c>
      <c r="I137" s="239"/>
      <c r="J137" s="240">
        <f t="shared" si="0"/>
        <v>0</v>
      </c>
      <c r="K137" s="241"/>
      <c r="L137" s="242"/>
      <c r="M137" s="243" t="s">
        <v>1</v>
      </c>
      <c r="N137" s="244" t="s">
        <v>44</v>
      </c>
      <c r="O137" s="72"/>
      <c r="P137" s="203">
        <f t="shared" si="1"/>
        <v>0</v>
      </c>
      <c r="Q137" s="203">
        <v>5.6000000000000001E-2</v>
      </c>
      <c r="R137" s="203">
        <f t="shared" si="2"/>
        <v>5.6000000000000001E-2</v>
      </c>
      <c r="S137" s="203">
        <v>0</v>
      </c>
      <c r="T137" s="204">
        <f t="shared" si="3"/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5" t="s">
        <v>243</v>
      </c>
      <c r="AT137" s="205" t="s">
        <v>240</v>
      </c>
      <c r="AU137" s="205" t="s">
        <v>88</v>
      </c>
      <c r="AY137" s="18" t="s">
        <v>159</v>
      </c>
      <c r="BE137" s="206">
        <f t="shared" si="4"/>
        <v>0</v>
      </c>
      <c r="BF137" s="206">
        <f t="shared" si="5"/>
        <v>0</v>
      </c>
      <c r="BG137" s="206">
        <f t="shared" si="6"/>
        <v>0</v>
      </c>
      <c r="BH137" s="206">
        <f t="shared" si="7"/>
        <v>0</v>
      </c>
      <c r="BI137" s="206">
        <f t="shared" si="8"/>
        <v>0</v>
      </c>
      <c r="BJ137" s="18" t="s">
        <v>88</v>
      </c>
      <c r="BK137" s="206">
        <f t="shared" si="9"/>
        <v>0</v>
      </c>
      <c r="BL137" s="18" t="s">
        <v>238</v>
      </c>
      <c r="BM137" s="205" t="s">
        <v>1750</v>
      </c>
    </row>
    <row r="138" spans="1:65" s="2" customFormat="1" ht="33" customHeight="1">
      <c r="A138" s="35"/>
      <c r="B138" s="36"/>
      <c r="C138" s="193" t="s">
        <v>217</v>
      </c>
      <c r="D138" s="193" t="s">
        <v>162</v>
      </c>
      <c r="E138" s="194" t="s">
        <v>1751</v>
      </c>
      <c r="F138" s="195" t="s">
        <v>1752</v>
      </c>
      <c r="G138" s="196" t="s">
        <v>165</v>
      </c>
      <c r="H138" s="197">
        <v>1</v>
      </c>
      <c r="I138" s="198"/>
      <c r="J138" s="199">
        <f t="shared" si="0"/>
        <v>0</v>
      </c>
      <c r="K138" s="200"/>
      <c r="L138" s="40"/>
      <c r="M138" s="201" t="s">
        <v>1</v>
      </c>
      <c r="N138" s="202" t="s">
        <v>44</v>
      </c>
      <c r="O138" s="72"/>
      <c r="P138" s="203">
        <f t="shared" si="1"/>
        <v>0</v>
      </c>
      <c r="Q138" s="203">
        <v>0</v>
      </c>
      <c r="R138" s="203">
        <f t="shared" si="2"/>
        <v>0</v>
      </c>
      <c r="S138" s="203">
        <v>0</v>
      </c>
      <c r="T138" s="204">
        <f t="shared" si="3"/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5" t="s">
        <v>238</v>
      </c>
      <c r="AT138" s="205" t="s">
        <v>162</v>
      </c>
      <c r="AU138" s="205" t="s">
        <v>88</v>
      </c>
      <c r="AY138" s="18" t="s">
        <v>159</v>
      </c>
      <c r="BE138" s="206">
        <f t="shared" si="4"/>
        <v>0</v>
      </c>
      <c r="BF138" s="206">
        <f t="shared" si="5"/>
        <v>0</v>
      </c>
      <c r="BG138" s="206">
        <f t="shared" si="6"/>
        <v>0</v>
      </c>
      <c r="BH138" s="206">
        <f t="shared" si="7"/>
        <v>0</v>
      </c>
      <c r="BI138" s="206">
        <f t="shared" si="8"/>
        <v>0</v>
      </c>
      <c r="BJ138" s="18" t="s">
        <v>88</v>
      </c>
      <c r="BK138" s="206">
        <f t="shared" si="9"/>
        <v>0</v>
      </c>
      <c r="BL138" s="18" t="s">
        <v>238</v>
      </c>
      <c r="BM138" s="205" t="s">
        <v>1753</v>
      </c>
    </row>
    <row r="139" spans="1:65" s="2" customFormat="1" ht="16.5" customHeight="1">
      <c r="A139" s="35"/>
      <c r="B139" s="36"/>
      <c r="C139" s="234" t="s">
        <v>221</v>
      </c>
      <c r="D139" s="234" t="s">
        <v>240</v>
      </c>
      <c r="E139" s="235" t="s">
        <v>1754</v>
      </c>
      <c r="F139" s="236" t="s">
        <v>1755</v>
      </c>
      <c r="G139" s="237" t="s">
        <v>165</v>
      </c>
      <c r="H139" s="238">
        <v>1</v>
      </c>
      <c r="I139" s="239"/>
      <c r="J139" s="240">
        <f t="shared" si="0"/>
        <v>0</v>
      </c>
      <c r="K139" s="241"/>
      <c r="L139" s="242"/>
      <c r="M139" s="243" t="s">
        <v>1</v>
      </c>
      <c r="N139" s="244" t="s">
        <v>44</v>
      </c>
      <c r="O139" s="72"/>
      <c r="P139" s="203">
        <f t="shared" si="1"/>
        <v>0</v>
      </c>
      <c r="Q139" s="203">
        <v>5.6000000000000001E-2</v>
      </c>
      <c r="R139" s="203">
        <f t="shared" si="2"/>
        <v>5.6000000000000001E-2</v>
      </c>
      <c r="S139" s="203">
        <v>0</v>
      </c>
      <c r="T139" s="204">
        <f t="shared" si="3"/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5" t="s">
        <v>243</v>
      </c>
      <c r="AT139" s="205" t="s">
        <v>240</v>
      </c>
      <c r="AU139" s="205" t="s">
        <v>88</v>
      </c>
      <c r="AY139" s="18" t="s">
        <v>159</v>
      </c>
      <c r="BE139" s="206">
        <f t="shared" si="4"/>
        <v>0</v>
      </c>
      <c r="BF139" s="206">
        <f t="shared" si="5"/>
        <v>0</v>
      </c>
      <c r="BG139" s="206">
        <f t="shared" si="6"/>
        <v>0</v>
      </c>
      <c r="BH139" s="206">
        <f t="shared" si="7"/>
        <v>0</v>
      </c>
      <c r="BI139" s="206">
        <f t="shared" si="8"/>
        <v>0</v>
      </c>
      <c r="BJ139" s="18" t="s">
        <v>88</v>
      </c>
      <c r="BK139" s="206">
        <f t="shared" si="9"/>
        <v>0</v>
      </c>
      <c r="BL139" s="18" t="s">
        <v>238</v>
      </c>
      <c r="BM139" s="205" t="s">
        <v>1756</v>
      </c>
    </row>
    <row r="140" spans="1:65" s="2" customFormat="1" ht="33" customHeight="1">
      <c r="A140" s="35"/>
      <c r="B140" s="36"/>
      <c r="C140" s="193" t="s">
        <v>227</v>
      </c>
      <c r="D140" s="193" t="s">
        <v>162</v>
      </c>
      <c r="E140" s="194" t="s">
        <v>1757</v>
      </c>
      <c r="F140" s="195" t="s">
        <v>1758</v>
      </c>
      <c r="G140" s="196" t="s">
        <v>165</v>
      </c>
      <c r="H140" s="197">
        <v>1</v>
      </c>
      <c r="I140" s="198"/>
      <c r="J140" s="199">
        <f t="shared" si="0"/>
        <v>0</v>
      </c>
      <c r="K140" s="200"/>
      <c r="L140" s="40"/>
      <c r="M140" s="201" t="s">
        <v>1</v>
      </c>
      <c r="N140" s="202" t="s">
        <v>44</v>
      </c>
      <c r="O140" s="72"/>
      <c r="P140" s="203">
        <f t="shared" si="1"/>
        <v>0</v>
      </c>
      <c r="Q140" s="203">
        <v>8.0000000000000007E-5</v>
      </c>
      <c r="R140" s="203">
        <f t="shared" si="2"/>
        <v>8.0000000000000007E-5</v>
      </c>
      <c r="S140" s="203">
        <v>0</v>
      </c>
      <c r="T140" s="204">
        <f t="shared" si="3"/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5" t="s">
        <v>238</v>
      </c>
      <c r="AT140" s="205" t="s">
        <v>162</v>
      </c>
      <c r="AU140" s="205" t="s">
        <v>88</v>
      </c>
      <c r="AY140" s="18" t="s">
        <v>159</v>
      </c>
      <c r="BE140" s="206">
        <f t="shared" si="4"/>
        <v>0</v>
      </c>
      <c r="BF140" s="206">
        <f t="shared" si="5"/>
        <v>0</v>
      </c>
      <c r="BG140" s="206">
        <f t="shared" si="6"/>
        <v>0</v>
      </c>
      <c r="BH140" s="206">
        <f t="shared" si="7"/>
        <v>0</v>
      </c>
      <c r="BI140" s="206">
        <f t="shared" si="8"/>
        <v>0</v>
      </c>
      <c r="BJ140" s="18" t="s">
        <v>88</v>
      </c>
      <c r="BK140" s="206">
        <f t="shared" si="9"/>
        <v>0</v>
      </c>
      <c r="BL140" s="18" t="s">
        <v>238</v>
      </c>
      <c r="BM140" s="205" t="s">
        <v>1759</v>
      </c>
    </row>
    <row r="141" spans="1:65" s="2" customFormat="1" ht="37.9" customHeight="1">
      <c r="A141" s="35"/>
      <c r="B141" s="36"/>
      <c r="C141" s="193" t="s">
        <v>235</v>
      </c>
      <c r="D141" s="193" t="s">
        <v>162</v>
      </c>
      <c r="E141" s="194" t="s">
        <v>1760</v>
      </c>
      <c r="F141" s="195" t="s">
        <v>1761</v>
      </c>
      <c r="G141" s="196" t="s">
        <v>165</v>
      </c>
      <c r="H141" s="197">
        <v>1</v>
      </c>
      <c r="I141" s="198"/>
      <c r="J141" s="199">
        <f t="shared" si="0"/>
        <v>0</v>
      </c>
      <c r="K141" s="200"/>
      <c r="L141" s="40"/>
      <c r="M141" s="271" t="s">
        <v>1</v>
      </c>
      <c r="N141" s="272" t="s">
        <v>44</v>
      </c>
      <c r="O141" s="258"/>
      <c r="P141" s="273">
        <f t="shared" si="1"/>
        <v>0</v>
      </c>
      <c r="Q141" s="273">
        <v>0</v>
      </c>
      <c r="R141" s="273">
        <f t="shared" si="2"/>
        <v>0</v>
      </c>
      <c r="S141" s="273">
        <v>0.17399999999999999</v>
      </c>
      <c r="T141" s="274">
        <f t="shared" si="3"/>
        <v>0.17399999999999999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05" t="s">
        <v>238</v>
      </c>
      <c r="AT141" s="205" t="s">
        <v>162</v>
      </c>
      <c r="AU141" s="205" t="s">
        <v>88</v>
      </c>
      <c r="AY141" s="18" t="s">
        <v>159</v>
      </c>
      <c r="BE141" s="206">
        <f t="shared" si="4"/>
        <v>0</v>
      </c>
      <c r="BF141" s="206">
        <f t="shared" si="5"/>
        <v>0</v>
      </c>
      <c r="BG141" s="206">
        <f t="shared" si="6"/>
        <v>0</v>
      </c>
      <c r="BH141" s="206">
        <f t="shared" si="7"/>
        <v>0</v>
      </c>
      <c r="BI141" s="206">
        <f t="shared" si="8"/>
        <v>0</v>
      </c>
      <c r="BJ141" s="18" t="s">
        <v>88</v>
      </c>
      <c r="BK141" s="206">
        <f t="shared" si="9"/>
        <v>0</v>
      </c>
      <c r="BL141" s="18" t="s">
        <v>238</v>
      </c>
      <c r="BM141" s="205" t="s">
        <v>1762</v>
      </c>
    </row>
    <row r="142" spans="1:65" s="2" customFormat="1" ht="6.95" customHeight="1">
      <c r="A142" s="35"/>
      <c r="B142" s="55"/>
      <c r="C142" s="56"/>
      <c r="D142" s="56"/>
      <c r="E142" s="56"/>
      <c r="F142" s="56"/>
      <c r="G142" s="56"/>
      <c r="H142" s="56"/>
      <c r="I142" s="56"/>
      <c r="J142" s="56"/>
      <c r="K142" s="56"/>
      <c r="L142" s="40"/>
      <c r="M142" s="35"/>
      <c r="O142" s="35"/>
      <c r="P142" s="35"/>
      <c r="Q142" s="35"/>
      <c r="R142" s="35"/>
      <c r="S142" s="35"/>
      <c r="T142" s="35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</row>
  </sheetData>
  <sheetProtection algorithmName="SHA-512" hashValue="LFVpQ/ZnaSaGHM8d7p8ccWXp/4awPWYNbxJafqdSMYfIVWyPTFcgaMe2sWmo8XAFJLtDMnr33JTC3oaEYAunhw==" saltValue="SNmr7rHzNVyDxBAcJ5xnpqYSfkG7/2GnMf+zsbSzWPu5EocXJO0iRMOhVFWQ/ubv8xTKa0sdYtzcm9z91RAnGw==" spinCount="100000" sheet="1" objects="1" scenarios="1" formatColumns="0" formatRows="0" autoFilter="0"/>
  <autoFilter ref="C122:K141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0078740157483" right="0.39370078740157483" top="0.39370078740157483" bottom="0.39370078740157483" header="0" footer="0"/>
  <pageSetup paperSize="9" scale="88" fitToHeight="100" orientation="portrait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53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8" t="s">
        <v>107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1"/>
      <c r="AT3" s="18" t="s">
        <v>86</v>
      </c>
    </row>
    <row r="4" spans="1:46" s="1" customFormat="1" ht="24.95" customHeight="1">
      <c r="B4" s="21"/>
      <c r="D4" s="118" t="s">
        <v>123</v>
      </c>
      <c r="L4" s="21"/>
      <c r="M4" s="119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20" t="s">
        <v>16</v>
      </c>
      <c r="L6" s="21"/>
    </row>
    <row r="7" spans="1:46" s="1" customFormat="1" ht="16.5" customHeight="1">
      <c r="B7" s="21"/>
      <c r="E7" s="320" t="str">
        <f>'Rekapitulace stavby'!K6</f>
        <v>Praha Zbraslav ON - oprava</v>
      </c>
      <c r="F7" s="321"/>
      <c r="G7" s="321"/>
      <c r="H7" s="321"/>
      <c r="L7" s="21"/>
    </row>
    <row r="8" spans="1:46" s="1" customFormat="1" ht="12" customHeight="1">
      <c r="B8" s="21"/>
      <c r="D8" s="120" t="s">
        <v>124</v>
      </c>
      <c r="L8" s="21"/>
    </row>
    <row r="9" spans="1:46" s="2" customFormat="1" ht="16.5" customHeight="1">
      <c r="A9" s="35"/>
      <c r="B9" s="40"/>
      <c r="C9" s="35"/>
      <c r="D9" s="35"/>
      <c r="E9" s="320" t="s">
        <v>1044</v>
      </c>
      <c r="F9" s="323"/>
      <c r="G9" s="323"/>
      <c r="H9" s="323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20" t="s">
        <v>1045</v>
      </c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22" t="s">
        <v>1763</v>
      </c>
      <c r="F11" s="323"/>
      <c r="G11" s="323"/>
      <c r="H11" s="323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20" t="s">
        <v>18</v>
      </c>
      <c r="E13" s="35"/>
      <c r="F13" s="111" t="s">
        <v>1</v>
      </c>
      <c r="G13" s="35"/>
      <c r="H13" s="35"/>
      <c r="I13" s="120" t="s">
        <v>19</v>
      </c>
      <c r="J13" s="111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20" t="s">
        <v>20</v>
      </c>
      <c r="E14" s="35"/>
      <c r="F14" s="111" t="s">
        <v>21</v>
      </c>
      <c r="G14" s="35"/>
      <c r="H14" s="35"/>
      <c r="I14" s="120" t="s">
        <v>22</v>
      </c>
      <c r="J14" s="121" t="str">
        <f>'Rekapitulace stavby'!AN8</f>
        <v>11. 1. 2023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20" t="s">
        <v>24</v>
      </c>
      <c r="E16" s="35"/>
      <c r="F16" s="35"/>
      <c r="G16" s="35"/>
      <c r="H16" s="35"/>
      <c r="I16" s="120" t="s">
        <v>25</v>
      </c>
      <c r="J16" s="111" t="s">
        <v>26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11" t="s">
        <v>27</v>
      </c>
      <c r="F17" s="35"/>
      <c r="G17" s="35"/>
      <c r="H17" s="35"/>
      <c r="I17" s="120" t="s">
        <v>28</v>
      </c>
      <c r="J17" s="111" t="s">
        <v>29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20" t="s">
        <v>30</v>
      </c>
      <c r="E19" s="35"/>
      <c r="F19" s="35"/>
      <c r="G19" s="35"/>
      <c r="H19" s="35"/>
      <c r="I19" s="120" t="s">
        <v>25</v>
      </c>
      <c r="J19" s="31" t="str">
        <f>'Rekapitulace stavby'!AN13</f>
        <v>Vyplň údaj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24" t="str">
        <f>'Rekapitulace stavby'!E14</f>
        <v>Vyplň údaj</v>
      </c>
      <c r="F20" s="325"/>
      <c r="G20" s="325"/>
      <c r="H20" s="325"/>
      <c r="I20" s="120" t="s">
        <v>28</v>
      </c>
      <c r="J20" s="31" t="str">
        <f>'Rekapitulace stavby'!AN14</f>
        <v>Vyplň údaj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20" t="s">
        <v>32</v>
      </c>
      <c r="E22" s="35"/>
      <c r="F22" s="35"/>
      <c r="G22" s="35"/>
      <c r="H22" s="35"/>
      <c r="I22" s="120" t="s">
        <v>25</v>
      </c>
      <c r="J22" s="111" t="s">
        <v>1</v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11" t="s">
        <v>33</v>
      </c>
      <c r="F23" s="35"/>
      <c r="G23" s="35"/>
      <c r="H23" s="35"/>
      <c r="I23" s="120" t="s">
        <v>28</v>
      </c>
      <c r="J23" s="111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20" t="s">
        <v>35</v>
      </c>
      <c r="E25" s="35"/>
      <c r="F25" s="35"/>
      <c r="G25" s="35"/>
      <c r="H25" s="35"/>
      <c r="I25" s="120" t="s">
        <v>25</v>
      </c>
      <c r="J25" s="111" t="s">
        <v>1</v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11" t="s">
        <v>1764</v>
      </c>
      <c r="F26" s="35"/>
      <c r="G26" s="35"/>
      <c r="H26" s="35"/>
      <c r="I26" s="120" t="s">
        <v>28</v>
      </c>
      <c r="J26" s="111" t="s">
        <v>1</v>
      </c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20" t="s">
        <v>37</v>
      </c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22"/>
      <c r="B29" s="123"/>
      <c r="C29" s="122"/>
      <c r="D29" s="122"/>
      <c r="E29" s="326" t="s">
        <v>1</v>
      </c>
      <c r="F29" s="326"/>
      <c r="G29" s="326"/>
      <c r="H29" s="326"/>
      <c r="I29" s="122"/>
      <c r="J29" s="122"/>
      <c r="K29" s="122"/>
      <c r="L29" s="124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5"/>
      <c r="E31" s="125"/>
      <c r="F31" s="125"/>
      <c r="G31" s="125"/>
      <c r="H31" s="125"/>
      <c r="I31" s="125"/>
      <c r="J31" s="125"/>
      <c r="K31" s="125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6" t="s">
        <v>38</v>
      </c>
      <c r="E32" s="35"/>
      <c r="F32" s="35"/>
      <c r="G32" s="35"/>
      <c r="H32" s="35"/>
      <c r="I32" s="35"/>
      <c r="J32" s="127">
        <f>ROUND(J155,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5"/>
      <c r="E33" s="125"/>
      <c r="F33" s="125"/>
      <c r="G33" s="125"/>
      <c r="H33" s="125"/>
      <c r="I33" s="125"/>
      <c r="J33" s="125"/>
      <c r="K33" s="12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8" t="s">
        <v>40</v>
      </c>
      <c r="G34" s="35"/>
      <c r="H34" s="35"/>
      <c r="I34" s="128" t="s">
        <v>39</v>
      </c>
      <c r="J34" s="128" t="s">
        <v>41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9" t="s">
        <v>42</v>
      </c>
      <c r="E35" s="120" t="s">
        <v>43</v>
      </c>
      <c r="F35" s="130">
        <f>ROUND((SUM(BE155:BE252)),  2)</f>
        <v>0</v>
      </c>
      <c r="G35" s="35"/>
      <c r="H35" s="35"/>
      <c r="I35" s="131">
        <v>0.21</v>
      </c>
      <c r="J35" s="130">
        <f>ROUND(((SUM(BE155:BE252))*I35),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20" t="s">
        <v>44</v>
      </c>
      <c r="F36" s="130">
        <f>ROUND((SUM(BF155:BF252)),  2)</f>
        <v>0</v>
      </c>
      <c r="G36" s="35"/>
      <c r="H36" s="35"/>
      <c r="I36" s="131">
        <v>0.15</v>
      </c>
      <c r="J36" s="130">
        <f>ROUND(((SUM(BF155:BF252))*I36),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0" t="s">
        <v>45</v>
      </c>
      <c r="F37" s="130">
        <f>ROUND((SUM(BG155:BG252)),  2)</f>
        <v>0</v>
      </c>
      <c r="G37" s="35"/>
      <c r="H37" s="35"/>
      <c r="I37" s="131">
        <v>0.21</v>
      </c>
      <c r="J37" s="130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20" t="s">
        <v>46</v>
      </c>
      <c r="F38" s="130">
        <f>ROUND((SUM(BH155:BH252)),  2)</f>
        <v>0</v>
      </c>
      <c r="G38" s="35"/>
      <c r="H38" s="35"/>
      <c r="I38" s="131">
        <v>0.15</v>
      </c>
      <c r="J38" s="130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20" t="s">
        <v>47</v>
      </c>
      <c r="F39" s="130">
        <f>ROUND((SUM(BI155:BI252)),  2)</f>
        <v>0</v>
      </c>
      <c r="G39" s="35"/>
      <c r="H39" s="35"/>
      <c r="I39" s="131">
        <v>0</v>
      </c>
      <c r="J39" s="130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32"/>
      <c r="D41" s="133" t="s">
        <v>48</v>
      </c>
      <c r="E41" s="134"/>
      <c r="F41" s="134"/>
      <c r="G41" s="135" t="s">
        <v>49</v>
      </c>
      <c r="H41" s="136" t="s">
        <v>50</v>
      </c>
      <c r="I41" s="134"/>
      <c r="J41" s="137">
        <f>SUM(J32:J39)</f>
        <v>0</v>
      </c>
      <c r="K41" s="138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40"/>
      <c r="C42" s="35"/>
      <c r="D42" s="35"/>
      <c r="E42" s="35"/>
      <c r="F42" s="35"/>
      <c r="G42" s="35"/>
      <c r="H42" s="35"/>
      <c r="I42" s="35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9" t="s">
        <v>51</v>
      </c>
      <c r="E50" s="140"/>
      <c r="F50" s="140"/>
      <c r="G50" s="139" t="s">
        <v>52</v>
      </c>
      <c r="H50" s="140"/>
      <c r="I50" s="140"/>
      <c r="J50" s="140"/>
      <c r="K50" s="140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>
      <c r="A61" s="35"/>
      <c r="B61" s="40"/>
      <c r="C61" s="35"/>
      <c r="D61" s="141" t="s">
        <v>53</v>
      </c>
      <c r="E61" s="142"/>
      <c r="F61" s="143" t="s">
        <v>54</v>
      </c>
      <c r="G61" s="141" t="s">
        <v>53</v>
      </c>
      <c r="H61" s="142"/>
      <c r="I61" s="142"/>
      <c r="J61" s="144" t="s">
        <v>54</v>
      </c>
      <c r="K61" s="142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>
      <c r="A65" s="35"/>
      <c r="B65" s="40"/>
      <c r="C65" s="35"/>
      <c r="D65" s="139" t="s">
        <v>55</v>
      </c>
      <c r="E65" s="145"/>
      <c r="F65" s="145"/>
      <c r="G65" s="139" t="s">
        <v>56</v>
      </c>
      <c r="H65" s="145"/>
      <c r="I65" s="145"/>
      <c r="J65" s="145"/>
      <c r="K65" s="14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>
      <c r="A76" s="35"/>
      <c r="B76" s="40"/>
      <c r="C76" s="35"/>
      <c r="D76" s="141" t="s">
        <v>53</v>
      </c>
      <c r="E76" s="142"/>
      <c r="F76" s="143" t="s">
        <v>54</v>
      </c>
      <c r="G76" s="141" t="s">
        <v>53</v>
      </c>
      <c r="H76" s="142"/>
      <c r="I76" s="142"/>
      <c r="J76" s="144" t="s">
        <v>54</v>
      </c>
      <c r="K76" s="142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5" customHeight="1">
      <c r="A81" s="35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customHeight="1">
      <c r="A82" s="35"/>
      <c r="B82" s="36"/>
      <c r="C82" s="24" t="s">
        <v>126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6.5" customHeight="1">
      <c r="A85" s="35"/>
      <c r="B85" s="36"/>
      <c r="C85" s="37"/>
      <c r="D85" s="37"/>
      <c r="E85" s="327" t="str">
        <f>E7</f>
        <v>Praha Zbraslav ON - oprava</v>
      </c>
      <c r="F85" s="328"/>
      <c r="G85" s="328"/>
      <c r="H85" s="328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customHeight="1">
      <c r="B86" s="22"/>
      <c r="C86" s="30" t="s">
        <v>124</v>
      </c>
      <c r="D86" s="23"/>
      <c r="E86" s="23"/>
      <c r="F86" s="23"/>
      <c r="G86" s="23"/>
      <c r="H86" s="23"/>
      <c r="I86" s="23"/>
      <c r="J86" s="23"/>
      <c r="K86" s="23"/>
      <c r="L86" s="21"/>
    </row>
    <row r="87" spans="1:31" s="2" customFormat="1" ht="16.5" customHeight="1">
      <c r="A87" s="35"/>
      <c r="B87" s="36"/>
      <c r="C87" s="37"/>
      <c r="D87" s="37"/>
      <c r="E87" s="327" t="s">
        <v>1044</v>
      </c>
      <c r="F87" s="329"/>
      <c r="G87" s="329"/>
      <c r="H87" s="329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s="2" customFormat="1" ht="12" customHeight="1">
      <c r="A88" s="35"/>
      <c r="B88" s="36"/>
      <c r="C88" s="30" t="s">
        <v>1045</v>
      </c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16.5" customHeight="1">
      <c r="A89" s="35"/>
      <c r="B89" s="36"/>
      <c r="C89" s="37"/>
      <c r="D89" s="37"/>
      <c r="E89" s="280" t="str">
        <f>E11</f>
        <v>3.4 - Elektroinstalace</v>
      </c>
      <c r="F89" s="329"/>
      <c r="G89" s="329"/>
      <c r="H89" s="329"/>
      <c r="I89" s="37"/>
      <c r="J89" s="37"/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2" customHeight="1">
      <c r="A91" s="35"/>
      <c r="B91" s="36"/>
      <c r="C91" s="30" t="s">
        <v>20</v>
      </c>
      <c r="D91" s="37"/>
      <c r="E91" s="37"/>
      <c r="F91" s="28" t="str">
        <f>F14</f>
        <v>Praha Zbraslav</v>
      </c>
      <c r="G91" s="37"/>
      <c r="H91" s="37"/>
      <c r="I91" s="30" t="s">
        <v>22</v>
      </c>
      <c r="J91" s="67" t="str">
        <f>IF(J14="","",J14)</f>
        <v>11. 1. 2023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5.2" customHeight="1">
      <c r="A93" s="35"/>
      <c r="B93" s="36"/>
      <c r="C93" s="30" t="s">
        <v>24</v>
      </c>
      <c r="D93" s="37"/>
      <c r="E93" s="37"/>
      <c r="F93" s="28" t="str">
        <f>E17</f>
        <v>Správa železnic, státní organizace</v>
      </c>
      <c r="G93" s="37"/>
      <c r="H93" s="37"/>
      <c r="I93" s="30" t="s">
        <v>32</v>
      </c>
      <c r="J93" s="33" t="str">
        <f>E23</f>
        <v xml:space="preserve"> </v>
      </c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15.2" customHeight="1">
      <c r="A94" s="35"/>
      <c r="B94" s="36"/>
      <c r="C94" s="30" t="s">
        <v>30</v>
      </c>
      <c r="D94" s="37"/>
      <c r="E94" s="37"/>
      <c r="F94" s="28" t="str">
        <f>IF(E20="","",E20)</f>
        <v>Vyplň údaj</v>
      </c>
      <c r="G94" s="37"/>
      <c r="H94" s="37"/>
      <c r="I94" s="30" t="s">
        <v>35</v>
      </c>
      <c r="J94" s="33" t="str">
        <f>E26</f>
        <v>Karel Zamrazil</v>
      </c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29.25" customHeight="1">
      <c r="A96" s="35"/>
      <c r="B96" s="36"/>
      <c r="C96" s="150" t="s">
        <v>127</v>
      </c>
      <c r="D96" s="151"/>
      <c r="E96" s="151"/>
      <c r="F96" s="151"/>
      <c r="G96" s="151"/>
      <c r="H96" s="151"/>
      <c r="I96" s="151"/>
      <c r="J96" s="152" t="s">
        <v>128</v>
      </c>
      <c r="K96" s="151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2.9" customHeight="1">
      <c r="A98" s="35"/>
      <c r="B98" s="36"/>
      <c r="C98" s="153" t="s">
        <v>129</v>
      </c>
      <c r="D98" s="37"/>
      <c r="E98" s="37"/>
      <c r="F98" s="37"/>
      <c r="G98" s="37"/>
      <c r="H98" s="37"/>
      <c r="I98" s="37"/>
      <c r="J98" s="85">
        <f>J155</f>
        <v>0</v>
      </c>
      <c r="K98" s="37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8" t="s">
        <v>130</v>
      </c>
    </row>
    <row r="99" spans="1:47" s="9" customFormat="1" ht="24.95" customHeight="1">
      <c r="B99" s="154"/>
      <c r="C99" s="155"/>
      <c r="D99" s="156" t="s">
        <v>1765</v>
      </c>
      <c r="E99" s="157"/>
      <c r="F99" s="157"/>
      <c r="G99" s="157"/>
      <c r="H99" s="157"/>
      <c r="I99" s="157"/>
      <c r="J99" s="158">
        <f>J156</f>
        <v>0</v>
      </c>
      <c r="K99" s="155"/>
      <c r="L99" s="159"/>
    </row>
    <row r="100" spans="1:47" s="10" customFormat="1" ht="19.899999999999999" customHeight="1">
      <c r="B100" s="160"/>
      <c r="C100" s="105"/>
      <c r="D100" s="161" t="s">
        <v>1766</v>
      </c>
      <c r="E100" s="162"/>
      <c r="F100" s="162"/>
      <c r="G100" s="162"/>
      <c r="H100" s="162"/>
      <c r="I100" s="162"/>
      <c r="J100" s="163">
        <f>J157</f>
        <v>0</v>
      </c>
      <c r="K100" s="105"/>
      <c r="L100" s="164"/>
    </row>
    <row r="101" spans="1:47" s="10" customFormat="1" ht="19.899999999999999" customHeight="1">
      <c r="B101" s="160"/>
      <c r="C101" s="105"/>
      <c r="D101" s="161" t="s">
        <v>1767</v>
      </c>
      <c r="E101" s="162"/>
      <c r="F101" s="162"/>
      <c r="G101" s="162"/>
      <c r="H101" s="162"/>
      <c r="I101" s="162"/>
      <c r="J101" s="163">
        <f>J161</f>
        <v>0</v>
      </c>
      <c r="K101" s="105"/>
      <c r="L101" s="164"/>
    </row>
    <row r="102" spans="1:47" s="10" customFormat="1" ht="19.899999999999999" customHeight="1">
      <c r="B102" s="160"/>
      <c r="C102" s="105"/>
      <c r="D102" s="161" t="s">
        <v>1768</v>
      </c>
      <c r="E102" s="162"/>
      <c r="F102" s="162"/>
      <c r="G102" s="162"/>
      <c r="H102" s="162"/>
      <c r="I102" s="162"/>
      <c r="J102" s="163">
        <f>J164</f>
        <v>0</v>
      </c>
      <c r="K102" s="105"/>
      <c r="L102" s="164"/>
    </row>
    <row r="103" spans="1:47" s="10" customFormat="1" ht="19.899999999999999" customHeight="1">
      <c r="B103" s="160"/>
      <c r="C103" s="105"/>
      <c r="D103" s="161" t="s">
        <v>1769</v>
      </c>
      <c r="E103" s="162"/>
      <c r="F103" s="162"/>
      <c r="G103" s="162"/>
      <c r="H103" s="162"/>
      <c r="I103" s="162"/>
      <c r="J103" s="163">
        <f>J168</f>
        <v>0</v>
      </c>
      <c r="K103" s="105"/>
      <c r="L103" s="164"/>
    </row>
    <row r="104" spans="1:47" s="9" customFormat="1" ht="24.95" customHeight="1">
      <c r="B104" s="154"/>
      <c r="C104" s="155"/>
      <c r="D104" s="156" t="s">
        <v>1770</v>
      </c>
      <c r="E104" s="157"/>
      <c r="F104" s="157"/>
      <c r="G104" s="157"/>
      <c r="H104" s="157"/>
      <c r="I104" s="157"/>
      <c r="J104" s="158">
        <f>J170</f>
        <v>0</v>
      </c>
      <c r="K104" s="155"/>
      <c r="L104" s="159"/>
    </row>
    <row r="105" spans="1:47" s="10" customFormat="1" ht="19.899999999999999" customHeight="1">
      <c r="B105" s="160"/>
      <c r="C105" s="105"/>
      <c r="D105" s="161" t="s">
        <v>1771</v>
      </c>
      <c r="E105" s="162"/>
      <c r="F105" s="162"/>
      <c r="G105" s="162"/>
      <c r="H105" s="162"/>
      <c r="I105" s="162"/>
      <c r="J105" s="163">
        <f>J171</f>
        <v>0</v>
      </c>
      <c r="K105" s="105"/>
      <c r="L105" s="164"/>
    </row>
    <row r="106" spans="1:47" s="10" customFormat="1" ht="19.899999999999999" customHeight="1">
      <c r="B106" s="160"/>
      <c r="C106" s="105"/>
      <c r="D106" s="161" t="s">
        <v>1772</v>
      </c>
      <c r="E106" s="162"/>
      <c r="F106" s="162"/>
      <c r="G106" s="162"/>
      <c r="H106" s="162"/>
      <c r="I106" s="162"/>
      <c r="J106" s="163">
        <f>J173</f>
        <v>0</v>
      </c>
      <c r="K106" s="105"/>
      <c r="L106" s="164"/>
    </row>
    <row r="107" spans="1:47" s="10" customFormat="1" ht="19.899999999999999" customHeight="1">
      <c r="B107" s="160"/>
      <c r="C107" s="105"/>
      <c r="D107" s="161" t="s">
        <v>1773</v>
      </c>
      <c r="E107" s="162"/>
      <c r="F107" s="162"/>
      <c r="G107" s="162"/>
      <c r="H107" s="162"/>
      <c r="I107" s="162"/>
      <c r="J107" s="163">
        <f>J178</f>
        <v>0</v>
      </c>
      <c r="K107" s="105"/>
      <c r="L107" s="164"/>
    </row>
    <row r="108" spans="1:47" s="10" customFormat="1" ht="19.899999999999999" customHeight="1">
      <c r="B108" s="160"/>
      <c r="C108" s="105"/>
      <c r="D108" s="161" t="s">
        <v>1774</v>
      </c>
      <c r="E108" s="162"/>
      <c r="F108" s="162"/>
      <c r="G108" s="162"/>
      <c r="H108" s="162"/>
      <c r="I108" s="162"/>
      <c r="J108" s="163">
        <f>J184</f>
        <v>0</v>
      </c>
      <c r="K108" s="105"/>
      <c r="L108" s="164"/>
    </row>
    <row r="109" spans="1:47" s="10" customFormat="1" ht="19.899999999999999" customHeight="1">
      <c r="B109" s="160"/>
      <c r="C109" s="105"/>
      <c r="D109" s="161" t="s">
        <v>1775</v>
      </c>
      <c r="E109" s="162"/>
      <c r="F109" s="162"/>
      <c r="G109" s="162"/>
      <c r="H109" s="162"/>
      <c r="I109" s="162"/>
      <c r="J109" s="163">
        <f>J190</f>
        <v>0</v>
      </c>
      <c r="K109" s="105"/>
      <c r="L109" s="164"/>
    </row>
    <row r="110" spans="1:47" s="10" customFormat="1" ht="19.899999999999999" customHeight="1">
      <c r="B110" s="160"/>
      <c r="C110" s="105"/>
      <c r="D110" s="161" t="s">
        <v>1776</v>
      </c>
      <c r="E110" s="162"/>
      <c r="F110" s="162"/>
      <c r="G110" s="162"/>
      <c r="H110" s="162"/>
      <c r="I110" s="162"/>
      <c r="J110" s="163">
        <f>J194</f>
        <v>0</v>
      </c>
      <c r="K110" s="105"/>
      <c r="L110" s="164"/>
    </row>
    <row r="111" spans="1:47" s="10" customFormat="1" ht="19.899999999999999" customHeight="1">
      <c r="B111" s="160"/>
      <c r="C111" s="105"/>
      <c r="D111" s="161" t="s">
        <v>1777</v>
      </c>
      <c r="E111" s="162"/>
      <c r="F111" s="162"/>
      <c r="G111" s="162"/>
      <c r="H111" s="162"/>
      <c r="I111" s="162"/>
      <c r="J111" s="163">
        <f>J197</f>
        <v>0</v>
      </c>
      <c r="K111" s="105"/>
      <c r="L111" s="164"/>
    </row>
    <row r="112" spans="1:47" s="10" customFormat="1" ht="19.899999999999999" customHeight="1">
      <c r="B112" s="160"/>
      <c r="C112" s="105"/>
      <c r="D112" s="161" t="s">
        <v>1778</v>
      </c>
      <c r="E112" s="162"/>
      <c r="F112" s="162"/>
      <c r="G112" s="162"/>
      <c r="H112" s="162"/>
      <c r="I112" s="162"/>
      <c r="J112" s="163">
        <f>J199</f>
        <v>0</v>
      </c>
      <c r="K112" s="105"/>
      <c r="L112" s="164"/>
    </row>
    <row r="113" spans="2:12" s="10" customFormat="1" ht="19.899999999999999" customHeight="1">
      <c r="B113" s="160"/>
      <c r="C113" s="105"/>
      <c r="D113" s="161" t="s">
        <v>1779</v>
      </c>
      <c r="E113" s="162"/>
      <c r="F113" s="162"/>
      <c r="G113" s="162"/>
      <c r="H113" s="162"/>
      <c r="I113" s="162"/>
      <c r="J113" s="163">
        <f>J202</f>
        <v>0</v>
      </c>
      <c r="K113" s="105"/>
      <c r="L113" s="164"/>
    </row>
    <row r="114" spans="2:12" s="10" customFormat="1" ht="19.899999999999999" customHeight="1">
      <c r="B114" s="160"/>
      <c r="C114" s="105"/>
      <c r="D114" s="161" t="s">
        <v>1780</v>
      </c>
      <c r="E114" s="162"/>
      <c r="F114" s="162"/>
      <c r="G114" s="162"/>
      <c r="H114" s="162"/>
      <c r="I114" s="162"/>
      <c r="J114" s="163">
        <f>J204</f>
        <v>0</v>
      </c>
      <c r="K114" s="105"/>
      <c r="L114" s="164"/>
    </row>
    <row r="115" spans="2:12" s="10" customFormat="1" ht="19.899999999999999" customHeight="1">
      <c r="B115" s="160"/>
      <c r="C115" s="105"/>
      <c r="D115" s="161" t="s">
        <v>1781</v>
      </c>
      <c r="E115" s="162"/>
      <c r="F115" s="162"/>
      <c r="G115" s="162"/>
      <c r="H115" s="162"/>
      <c r="I115" s="162"/>
      <c r="J115" s="163">
        <f>J206</f>
        <v>0</v>
      </c>
      <c r="K115" s="105"/>
      <c r="L115" s="164"/>
    </row>
    <row r="116" spans="2:12" s="10" customFormat="1" ht="19.899999999999999" customHeight="1">
      <c r="B116" s="160"/>
      <c r="C116" s="105"/>
      <c r="D116" s="161" t="s">
        <v>1782</v>
      </c>
      <c r="E116" s="162"/>
      <c r="F116" s="162"/>
      <c r="G116" s="162"/>
      <c r="H116" s="162"/>
      <c r="I116" s="162"/>
      <c r="J116" s="163">
        <f>J208</f>
        <v>0</v>
      </c>
      <c r="K116" s="105"/>
      <c r="L116" s="164"/>
    </row>
    <row r="117" spans="2:12" s="10" customFormat="1" ht="19.899999999999999" customHeight="1">
      <c r="B117" s="160"/>
      <c r="C117" s="105"/>
      <c r="D117" s="161" t="s">
        <v>1783</v>
      </c>
      <c r="E117" s="162"/>
      <c r="F117" s="162"/>
      <c r="G117" s="162"/>
      <c r="H117" s="162"/>
      <c r="I117" s="162"/>
      <c r="J117" s="163">
        <f>J210</f>
        <v>0</v>
      </c>
      <c r="K117" s="105"/>
      <c r="L117" s="164"/>
    </row>
    <row r="118" spans="2:12" s="10" customFormat="1" ht="19.899999999999999" customHeight="1">
      <c r="B118" s="160"/>
      <c r="C118" s="105"/>
      <c r="D118" s="161" t="s">
        <v>1784</v>
      </c>
      <c r="E118" s="162"/>
      <c r="F118" s="162"/>
      <c r="G118" s="162"/>
      <c r="H118" s="162"/>
      <c r="I118" s="162"/>
      <c r="J118" s="163">
        <f>J212</f>
        <v>0</v>
      </c>
      <c r="K118" s="105"/>
      <c r="L118" s="164"/>
    </row>
    <row r="119" spans="2:12" s="10" customFormat="1" ht="19.899999999999999" customHeight="1">
      <c r="B119" s="160"/>
      <c r="C119" s="105"/>
      <c r="D119" s="161" t="s">
        <v>1785</v>
      </c>
      <c r="E119" s="162"/>
      <c r="F119" s="162"/>
      <c r="G119" s="162"/>
      <c r="H119" s="162"/>
      <c r="I119" s="162"/>
      <c r="J119" s="163">
        <f>J218</f>
        <v>0</v>
      </c>
      <c r="K119" s="105"/>
      <c r="L119" s="164"/>
    </row>
    <row r="120" spans="2:12" s="10" customFormat="1" ht="19.899999999999999" customHeight="1">
      <c r="B120" s="160"/>
      <c r="C120" s="105"/>
      <c r="D120" s="161" t="s">
        <v>1786</v>
      </c>
      <c r="E120" s="162"/>
      <c r="F120" s="162"/>
      <c r="G120" s="162"/>
      <c r="H120" s="162"/>
      <c r="I120" s="162"/>
      <c r="J120" s="163">
        <f>J222</f>
        <v>0</v>
      </c>
      <c r="K120" s="105"/>
      <c r="L120" s="164"/>
    </row>
    <row r="121" spans="2:12" s="10" customFormat="1" ht="19.899999999999999" customHeight="1">
      <c r="B121" s="160"/>
      <c r="C121" s="105"/>
      <c r="D121" s="161" t="s">
        <v>1787</v>
      </c>
      <c r="E121" s="162"/>
      <c r="F121" s="162"/>
      <c r="G121" s="162"/>
      <c r="H121" s="162"/>
      <c r="I121" s="162"/>
      <c r="J121" s="163">
        <f>J224</f>
        <v>0</v>
      </c>
      <c r="K121" s="105"/>
      <c r="L121" s="164"/>
    </row>
    <row r="122" spans="2:12" s="10" customFormat="1" ht="19.899999999999999" customHeight="1">
      <c r="B122" s="160"/>
      <c r="C122" s="105"/>
      <c r="D122" s="161" t="s">
        <v>1788</v>
      </c>
      <c r="E122" s="162"/>
      <c r="F122" s="162"/>
      <c r="G122" s="162"/>
      <c r="H122" s="162"/>
      <c r="I122" s="162"/>
      <c r="J122" s="163">
        <f>J226</f>
        <v>0</v>
      </c>
      <c r="K122" s="105"/>
      <c r="L122" s="164"/>
    </row>
    <row r="123" spans="2:12" s="10" customFormat="1" ht="19.899999999999999" customHeight="1">
      <c r="B123" s="160"/>
      <c r="C123" s="105"/>
      <c r="D123" s="161" t="s">
        <v>1789</v>
      </c>
      <c r="E123" s="162"/>
      <c r="F123" s="162"/>
      <c r="G123" s="162"/>
      <c r="H123" s="162"/>
      <c r="I123" s="162"/>
      <c r="J123" s="163">
        <f>J227</f>
        <v>0</v>
      </c>
      <c r="K123" s="105"/>
      <c r="L123" s="164"/>
    </row>
    <row r="124" spans="2:12" s="9" customFormat="1" ht="24.95" customHeight="1">
      <c r="B124" s="154"/>
      <c r="C124" s="155"/>
      <c r="D124" s="156" t="s">
        <v>1790</v>
      </c>
      <c r="E124" s="157"/>
      <c r="F124" s="157"/>
      <c r="G124" s="157"/>
      <c r="H124" s="157"/>
      <c r="I124" s="157"/>
      <c r="J124" s="158">
        <f>J230</f>
        <v>0</v>
      </c>
      <c r="K124" s="155"/>
      <c r="L124" s="159"/>
    </row>
    <row r="125" spans="2:12" s="10" customFormat="1" ht="19.899999999999999" customHeight="1">
      <c r="B125" s="160"/>
      <c r="C125" s="105"/>
      <c r="D125" s="161" t="s">
        <v>1791</v>
      </c>
      <c r="E125" s="162"/>
      <c r="F125" s="162"/>
      <c r="G125" s="162"/>
      <c r="H125" s="162"/>
      <c r="I125" s="162"/>
      <c r="J125" s="163">
        <f>J231</f>
        <v>0</v>
      </c>
      <c r="K125" s="105"/>
      <c r="L125" s="164"/>
    </row>
    <row r="126" spans="2:12" s="10" customFormat="1" ht="19.899999999999999" customHeight="1">
      <c r="B126" s="160"/>
      <c r="C126" s="105"/>
      <c r="D126" s="161" t="s">
        <v>1792</v>
      </c>
      <c r="E126" s="162"/>
      <c r="F126" s="162"/>
      <c r="G126" s="162"/>
      <c r="H126" s="162"/>
      <c r="I126" s="162"/>
      <c r="J126" s="163">
        <f>J234</f>
        <v>0</v>
      </c>
      <c r="K126" s="105"/>
      <c r="L126" s="164"/>
    </row>
    <row r="127" spans="2:12" s="10" customFormat="1" ht="19.899999999999999" customHeight="1">
      <c r="B127" s="160"/>
      <c r="C127" s="105"/>
      <c r="D127" s="161" t="s">
        <v>1793</v>
      </c>
      <c r="E127" s="162"/>
      <c r="F127" s="162"/>
      <c r="G127" s="162"/>
      <c r="H127" s="162"/>
      <c r="I127" s="162"/>
      <c r="J127" s="163">
        <f>J236</f>
        <v>0</v>
      </c>
      <c r="K127" s="105"/>
      <c r="L127" s="164"/>
    </row>
    <row r="128" spans="2:12" s="10" customFormat="1" ht="19.899999999999999" customHeight="1">
      <c r="B128" s="160"/>
      <c r="C128" s="105"/>
      <c r="D128" s="161" t="s">
        <v>1794</v>
      </c>
      <c r="E128" s="162"/>
      <c r="F128" s="162"/>
      <c r="G128" s="162"/>
      <c r="H128" s="162"/>
      <c r="I128" s="162"/>
      <c r="J128" s="163">
        <f>J238</f>
        <v>0</v>
      </c>
      <c r="K128" s="105"/>
      <c r="L128" s="164"/>
    </row>
    <row r="129" spans="1:31" s="10" customFormat="1" ht="19.899999999999999" customHeight="1">
      <c r="B129" s="160"/>
      <c r="C129" s="105"/>
      <c r="D129" s="161" t="s">
        <v>1795</v>
      </c>
      <c r="E129" s="162"/>
      <c r="F129" s="162"/>
      <c r="G129" s="162"/>
      <c r="H129" s="162"/>
      <c r="I129" s="162"/>
      <c r="J129" s="163">
        <f>J240</f>
        <v>0</v>
      </c>
      <c r="K129" s="105"/>
      <c r="L129" s="164"/>
    </row>
    <row r="130" spans="1:31" s="10" customFormat="1" ht="19.899999999999999" customHeight="1">
      <c r="B130" s="160"/>
      <c r="C130" s="105"/>
      <c r="D130" s="161" t="s">
        <v>1796</v>
      </c>
      <c r="E130" s="162"/>
      <c r="F130" s="162"/>
      <c r="G130" s="162"/>
      <c r="H130" s="162"/>
      <c r="I130" s="162"/>
      <c r="J130" s="163">
        <f>J242</f>
        <v>0</v>
      </c>
      <c r="K130" s="105"/>
      <c r="L130" s="164"/>
    </row>
    <row r="131" spans="1:31" s="10" customFormat="1" ht="19.899999999999999" customHeight="1">
      <c r="B131" s="160"/>
      <c r="C131" s="105"/>
      <c r="D131" s="161" t="s">
        <v>1797</v>
      </c>
      <c r="E131" s="162"/>
      <c r="F131" s="162"/>
      <c r="G131" s="162"/>
      <c r="H131" s="162"/>
      <c r="I131" s="162"/>
      <c r="J131" s="163">
        <f>J245</f>
        <v>0</v>
      </c>
      <c r="K131" s="105"/>
      <c r="L131" s="164"/>
    </row>
    <row r="132" spans="1:31" s="9" customFormat="1" ht="24.95" customHeight="1">
      <c r="B132" s="154"/>
      <c r="C132" s="155"/>
      <c r="D132" s="156" t="s">
        <v>136</v>
      </c>
      <c r="E132" s="157"/>
      <c r="F132" s="157"/>
      <c r="G132" s="157"/>
      <c r="H132" s="157"/>
      <c r="I132" s="157"/>
      <c r="J132" s="158">
        <f>J248</f>
        <v>0</v>
      </c>
      <c r="K132" s="155"/>
      <c r="L132" s="159"/>
    </row>
    <row r="133" spans="1:31" s="10" customFormat="1" ht="19.899999999999999" customHeight="1">
      <c r="B133" s="160"/>
      <c r="C133" s="105"/>
      <c r="D133" s="161" t="s">
        <v>1798</v>
      </c>
      <c r="E133" s="162"/>
      <c r="F133" s="162"/>
      <c r="G133" s="162"/>
      <c r="H133" s="162"/>
      <c r="I133" s="162"/>
      <c r="J133" s="163">
        <f>J249</f>
        <v>0</v>
      </c>
      <c r="K133" s="105"/>
      <c r="L133" s="164"/>
    </row>
    <row r="134" spans="1:31" s="2" customFormat="1" ht="21.75" customHeight="1">
      <c r="A134" s="35"/>
      <c r="B134" s="36"/>
      <c r="C134" s="37"/>
      <c r="D134" s="37"/>
      <c r="E134" s="37"/>
      <c r="F134" s="37"/>
      <c r="G134" s="37"/>
      <c r="H134" s="37"/>
      <c r="I134" s="37"/>
      <c r="J134" s="37"/>
      <c r="K134" s="37"/>
      <c r="L134" s="52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</row>
    <row r="135" spans="1:31" s="2" customFormat="1" ht="6.95" customHeight="1">
      <c r="A135" s="35"/>
      <c r="B135" s="55"/>
      <c r="C135" s="56"/>
      <c r="D135" s="56"/>
      <c r="E135" s="56"/>
      <c r="F135" s="56"/>
      <c r="G135" s="56"/>
      <c r="H135" s="56"/>
      <c r="I135" s="56"/>
      <c r="J135" s="56"/>
      <c r="K135" s="56"/>
      <c r="L135" s="52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  <row r="139" spans="1:31" s="2" customFormat="1" ht="6.95" customHeight="1">
      <c r="A139" s="35"/>
      <c r="B139" s="57"/>
      <c r="C139" s="58"/>
      <c r="D139" s="58"/>
      <c r="E139" s="58"/>
      <c r="F139" s="58"/>
      <c r="G139" s="58"/>
      <c r="H139" s="58"/>
      <c r="I139" s="58"/>
      <c r="J139" s="58"/>
      <c r="K139" s="58"/>
      <c r="L139" s="52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</row>
    <row r="140" spans="1:31" s="2" customFormat="1" ht="24.95" customHeight="1">
      <c r="A140" s="35"/>
      <c r="B140" s="36"/>
      <c r="C140" s="24" t="s">
        <v>144</v>
      </c>
      <c r="D140" s="37"/>
      <c r="E140" s="37"/>
      <c r="F140" s="37"/>
      <c r="G140" s="37"/>
      <c r="H140" s="37"/>
      <c r="I140" s="37"/>
      <c r="J140" s="37"/>
      <c r="K140" s="37"/>
      <c r="L140" s="52"/>
      <c r="S140" s="35"/>
      <c r="T140" s="3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</row>
    <row r="141" spans="1:31" s="2" customFormat="1" ht="6.95" customHeight="1">
      <c r="A141" s="35"/>
      <c r="B141" s="36"/>
      <c r="C141" s="37"/>
      <c r="D141" s="37"/>
      <c r="E141" s="37"/>
      <c r="F141" s="37"/>
      <c r="G141" s="37"/>
      <c r="H141" s="37"/>
      <c r="I141" s="37"/>
      <c r="J141" s="37"/>
      <c r="K141" s="37"/>
      <c r="L141" s="52"/>
      <c r="S141" s="35"/>
      <c r="T141" s="3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</row>
    <row r="142" spans="1:31" s="2" customFormat="1" ht="12" customHeight="1">
      <c r="A142" s="35"/>
      <c r="B142" s="36"/>
      <c r="C142" s="30" t="s">
        <v>16</v>
      </c>
      <c r="D142" s="37"/>
      <c r="E142" s="37"/>
      <c r="F142" s="37"/>
      <c r="G142" s="37"/>
      <c r="H142" s="37"/>
      <c r="I142" s="37"/>
      <c r="J142" s="37"/>
      <c r="K142" s="37"/>
      <c r="L142" s="52"/>
      <c r="S142" s="35"/>
      <c r="T142" s="35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</row>
    <row r="143" spans="1:31" s="2" customFormat="1" ht="16.5" customHeight="1">
      <c r="A143" s="35"/>
      <c r="B143" s="36"/>
      <c r="C143" s="37"/>
      <c r="D143" s="37"/>
      <c r="E143" s="327" t="str">
        <f>E7</f>
        <v>Praha Zbraslav ON - oprava</v>
      </c>
      <c r="F143" s="328"/>
      <c r="G143" s="328"/>
      <c r="H143" s="328"/>
      <c r="I143" s="37"/>
      <c r="J143" s="37"/>
      <c r="K143" s="37"/>
      <c r="L143" s="52"/>
      <c r="S143" s="35"/>
      <c r="T143" s="35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</row>
    <row r="144" spans="1:31" s="1" customFormat="1" ht="12" customHeight="1">
      <c r="B144" s="22"/>
      <c r="C144" s="30" t="s">
        <v>124</v>
      </c>
      <c r="D144" s="23"/>
      <c r="E144" s="23"/>
      <c r="F144" s="23"/>
      <c r="G144" s="23"/>
      <c r="H144" s="23"/>
      <c r="I144" s="23"/>
      <c r="J144" s="23"/>
      <c r="K144" s="23"/>
      <c r="L144" s="21"/>
    </row>
    <row r="145" spans="1:65" s="2" customFormat="1" ht="16.5" customHeight="1">
      <c r="A145" s="35"/>
      <c r="B145" s="36"/>
      <c r="C145" s="37"/>
      <c r="D145" s="37"/>
      <c r="E145" s="327" t="s">
        <v>1044</v>
      </c>
      <c r="F145" s="329"/>
      <c r="G145" s="329"/>
      <c r="H145" s="329"/>
      <c r="I145" s="37"/>
      <c r="J145" s="37"/>
      <c r="K145" s="37"/>
      <c r="L145" s="52"/>
      <c r="S145" s="35"/>
      <c r="T145" s="35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</row>
    <row r="146" spans="1:65" s="2" customFormat="1" ht="12" customHeight="1">
      <c r="A146" s="35"/>
      <c r="B146" s="36"/>
      <c r="C146" s="30" t="s">
        <v>1045</v>
      </c>
      <c r="D146" s="37"/>
      <c r="E146" s="37"/>
      <c r="F146" s="37"/>
      <c r="G146" s="37"/>
      <c r="H146" s="37"/>
      <c r="I146" s="37"/>
      <c r="J146" s="37"/>
      <c r="K146" s="37"/>
      <c r="L146" s="52"/>
      <c r="S146" s="35"/>
      <c r="T146" s="35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</row>
    <row r="147" spans="1:65" s="2" customFormat="1" ht="16.5" customHeight="1">
      <c r="A147" s="35"/>
      <c r="B147" s="36"/>
      <c r="C147" s="37"/>
      <c r="D147" s="37"/>
      <c r="E147" s="280" t="str">
        <f>E11</f>
        <v>3.4 - Elektroinstalace</v>
      </c>
      <c r="F147" s="329"/>
      <c r="G147" s="329"/>
      <c r="H147" s="329"/>
      <c r="I147" s="37"/>
      <c r="J147" s="37"/>
      <c r="K147" s="37"/>
      <c r="L147" s="52"/>
      <c r="S147" s="35"/>
      <c r="T147" s="35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</row>
    <row r="148" spans="1:65" s="2" customFormat="1" ht="6.95" customHeight="1">
      <c r="A148" s="35"/>
      <c r="B148" s="36"/>
      <c r="C148" s="37"/>
      <c r="D148" s="37"/>
      <c r="E148" s="37"/>
      <c r="F148" s="37"/>
      <c r="G148" s="37"/>
      <c r="H148" s="37"/>
      <c r="I148" s="37"/>
      <c r="J148" s="37"/>
      <c r="K148" s="37"/>
      <c r="L148" s="52"/>
      <c r="S148" s="35"/>
      <c r="T148" s="35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</row>
    <row r="149" spans="1:65" s="2" customFormat="1" ht="12" customHeight="1">
      <c r="A149" s="35"/>
      <c r="B149" s="36"/>
      <c r="C149" s="30" t="s">
        <v>20</v>
      </c>
      <c r="D149" s="37"/>
      <c r="E149" s="37"/>
      <c r="F149" s="28" t="str">
        <f>F14</f>
        <v>Praha Zbraslav</v>
      </c>
      <c r="G149" s="37"/>
      <c r="H149" s="37"/>
      <c r="I149" s="30" t="s">
        <v>22</v>
      </c>
      <c r="J149" s="67" t="str">
        <f>IF(J14="","",J14)</f>
        <v>11. 1. 2023</v>
      </c>
      <c r="K149" s="37"/>
      <c r="L149" s="52"/>
      <c r="S149" s="35"/>
      <c r="T149" s="35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</row>
    <row r="150" spans="1:65" s="2" customFormat="1" ht="6.95" customHeight="1">
      <c r="A150" s="35"/>
      <c r="B150" s="36"/>
      <c r="C150" s="37"/>
      <c r="D150" s="37"/>
      <c r="E150" s="37"/>
      <c r="F150" s="37"/>
      <c r="G150" s="37"/>
      <c r="H150" s="37"/>
      <c r="I150" s="37"/>
      <c r="J150" s="37"/>
      <c r="K150" s="37"/>
      <c r="L150" s="52"/>
      <c r="S150" s="35"/>
      <c r="T150" s="35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</row>
    <row r="151" spans="1:65" s="2" customFormat="1" ht="15.2" customHeight="1">
      <c r="A151" s="35"/>
      <c r="B151" s="36"/>
      <c r="C151" s="30" t="s">
        <v>24</v>
      </c>
      <c r="D151" s="37"/>
      <c r="E151" s="37"/>
      <c r="F151" s="28" t="str">
        <f>E17</f>
        <v>Správa železnic, státní organizace</v>
      </c>
      <c r="G151" s="37"/>
      <c r="H151" s="37"/>
      <c r="I151" s="30" t="s">
        <v>32</v>
      </c>
      <c r="J151" s="33" t="str">
        <f>E23</f>
        <v xml:space="preserve"> </v>
      </c>
      <c r="K151" s="37"/>
      <c r="L151" s="52"/>
      <c r="S151" s="35"/>
      <c r="T151" s="35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</row>
    <row r="152" spans="1:65" s="2" customFormat="1" ht="15.2" customHeight="1">
      <c r="A152" s="35"/>
      <c r="B152" s="36"/>
      <c r="C152" s="30" t="s">
        <v>30</v>
      </c>
      <c r="D152" s="37"/>
      <c r="E152" s="37"/>
      <c r="F152" s="28" t="str">
        <f>IF(E20="","",E20)</f>
        <v>Vyplň údaj</v>
      </c>
      <c r="G152" s="37"/>
      <c r="H152" s="37"/>
      <c r="I152" s="30" t="s">
        <v>35</v>
      </c>
      <c r="J152" s="33" t="str">
        <f>E26</f>
        <v>Karel Zamrazil</v>
      </c>
      <c r="K152" s="37"/>
      <c r="L152" s="52"/>
      <c r="S152" s="35"/>
      <c r="T152" s="35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</row>
    <row r="153" spans="1:65" s="2" customFormat="1" ht="10.35" customHeight="1">
      <c r="A153" s="35"/>
      <c r="B153" s="36"/>
      <c r="C153" s="37"/>
      <c r="D153" s="37"/>
      <c r="E153" s="37"/>
      <c r="F153" s="37"/>
      <c r="G153" s="37"/>
      <c r="H153" s="37"/>
      <c r="I153" s="37"/>
      <c r="J153" s="37"/>
      <c r="K153" s="37"/>
      <c r="L153" s="52"/>
      <c r="S153" s="35"/>
      <c r="T153" s="35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</row>
    <row r="154" spans="1:65" s="11" customFormat="1" ht="29.25" customHeight="1">
      <c r="A154" s="165"/>
      <c r="B154" s="166"/>
      <c r="C154" s="167" t="s">
        <v>145</v>
      </c>
      <c r="D154" s="168" t="s">
        <v>63</v>
      </c>
      <c r="E154" s="168" t="s">
        <v>59</v>
      </c>
      <c r="F154" s="168" t="s">
        <v>60</v>
      </c>
      <c r="G154" s="168" t="s">
        <v>146</v>
      </c>
      <c r="H154" s="168" t="s">
        <v>147</v>
      </c>
      <c r="I154" s="168" t="s">
        <v>148</v>
      </c>
      <c r="J154" s="169" t="s">
        <v>128</v>
      </c>
      <c r="K154" s="170" t="s">
        <v>149</v>
      </c>
      <c r="L154" s="171"/>
      <c r="M154" s="76" t="s">
        <v>1</v>
      </c>
      <c r="N154" s="77" t="s">
        <v>42</v>
      </c>
      <c r="O154" s="77" t="s">
        <v>150</v>
      </c>
      <c r="P154" s="77" t="s">
        <v>151</v>
      </c>
      <c r="Q154" s="77" t="s">
        <v>152</v>
      </c>
      <c r="R154" s="77" t="s">
        <v>153</v>
      </c>
      <c r="S154" s="77" t="s">
        <v>154</v>
      </c>
      <c r="T154" s="78" t="s">
        <v>155</v>
      </c>
      <c r="U154" s="165"/>
      <c r="V154" s="165"/>
      <c r="W154" s="165"/>
      <c r="X154" s="165"/>
      <c r="Y154" s="165"/>
      <c r="Z154" s="165"/>
      <c r="AA154" s="165"/>
      <c r="AB154" s="165"/>
      <c r="AC154" s="165"/>
      <c r="AD154" s="165"/>
      <c r="AE154" s="165"/>
    </row>
    <row r="155" spans="1:65" s="2" customFormat="1" ht="22.9" customHeight="1">
      <c r="A155" s="35"/>
      <c r="B155" s="36"/>
      <c r="C155" s="83" t="s">
        <v>156</v>
      </c>
      <c r="D155" s="37"/>
      <c r="E155" s="37"/>
      <c r="F155" s="37"/>
      <c r="G155" s="37"/>
      <c r="H155" s="37"/>
      <c r="I155" s="37"/>
      <c r="J155" s="172">
        <f>BK155</f>
        <v>0</v>
      </c>
      <c r="K155" s="37"/>
      <c r="L155" s="40"/>
      <c r="M155" s="79"/>
      <c r="N155" s="173"/>
      <c r="O155" s="80"/>
      <c r="P155" s="174">
        <f>P156+P170+P230+P248</f>
        <v>0</v>
      </c>
      <c r="Q155" s="80"/>
      <c r="R155" s="174">
        <f>R156+R170+R230+R248</f>
        <v>1.6000000000000001E-3</v>
      </c>
      <c r="S155" s="80"/>
      <c r="T155" s="175">
        <f>T156+T170+T230+T248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8" t="s">
        <v>77</v>
      </c>
      <c r="AU155" s="18" t="s">
        <v>130</v>
      </c>
      <c r="BK155" s="176">
        <f>BK156+BK170+BK230+BK248</f>
        <v>0</v>
      </c>
    </row>
    <row r="156" spans="1:65" s="12" customFormat="1" ht="25.9" customHeight="1">
      <c r="B156" s="177"/>
      <c r="C156" s="178"/>
      <c r="D156" s="179" t="s">
        <v>77</v>
      </c>
      <c r="E156" s="180" t="s">
        <v>1799</v>
      </c>
      <c r="F156" s="180" t="s">
        <v>1800</v>
      </c>
      <c r="G156" s="178"/>
      <c r="H156" s="178"/>
      <c r="I156" s="181"/>
      <c r="J156" s="182">
        <f>BK156</f>
        <v>0</v>
      </c>
      <c r="K156" s="178"/>
      <c r="L156" s="183"/>
      <c r="M156" s="184"/>
      <c r="N156" s="185"/>
      <c r="O156" s="185"/>
      <c r="P156" s="186">
        <f>P157+P161+P164+P168</f>
        <v>0</v>
      </c>
      <c r="Q156" s="185"/>
      <c r="R156" s="186">
        <f>R157+R161+R164+R168</f>
        <v>0</v>
      </c>
      <c r="S156" s="185"/>
      <c r="T156" s="187">
        <f>T157+T161+T164+T168</f>
        <v>0</v>
      </c>
      <c r="AR156" s="188" t="s">
        <v>86</v>
      </c>
      <c r="AT156" s="189" t="s">
        <v>77</v>
      </c>
      <c r="AU156" s="189" t="s">
        <v>78</v>
      </c>
      <c r="AY156" s="188" t="s">
        <v>159</v>
      </c>
      <c r="BK156" s="190">
        <f>BK157+BK161+BK164+BK168</f>
        <v>0</v>
      </c>
    </row>
    <row r="157" spans="1:65" s="12" customFormat="1" ht="22.9" customHeight="1">
      <c r="B157" s="177"/>
      <c r="C157" s="178"/>
      <c r="D157" s="179" t="s">
        <v>77</v>
      </c>
      <c r="E157" s="191" t="s">
        <v>1801</v>
      </c>
      <c r="F157" s="191" t="s">
        <v>1802</v>
      </c>
      <c r="G157" s="178"/>
      <c r="H157" s="178"/>
      <c r="I157" s="181"/>
      <c r="J157" s="192">
        <f>BK157</f>
        <v>0</v>
      </c>
      <c r="K157" s="178"/>
      <c r="L157" s="183"/>
      <c r="M157" s="184"/>
      <c r="N157" s="185"/>
      <c r="O157" s="185"/>
      <c r="P157" s="186">
        <f>SUM(P158:P160)</f>
        <v>0</v>
      </c>
      <c r="Q157" s="185"/>
      <c r="R157" s="186">
        <f>SUM(R158:R160)</f>
        <v>0</v>
      </c>
      <c r="S157" s="185"/>
      <c r="T157" s="187">
        <f>SUM(T158:T160)</f>
        <v>0</v>
      </c>
      <c r="AR157" s="188" t="s">
        <v>86</v>
      </c>
      <c r="AT157" s="189" t="s">
        <v>77</v>
      </c>
      <c r="AU157" s="189" t="s">
        <v>86</v>
      </c>
      <c r="AY157" s="188" t="s">
        <v>159</v>
      </c>
      <c r="BK157" s="190">
        <f>SUM(BK158:BK160)</f>
        <v>0</v>
      </c>
    </row>
    <row r="158" spans="1:65" s="2" customFormat="1" ht="24.2" customHeight="1">
      <c r="A158" s="35"/>
      <c r="B158" s="36"/>
      <c r="C158" s="193" t="s">
        <v>86</v>
      </c>
      <c r="D158" s="193" t="s">
        <v>162</v>
      </c>
      <c r="E158" s="194" t="s">
        <v>1803</v>
      </c>
      <c r="F158" s="195" t="s">
        <v>1804</v>
      </c>
      <c r="G158" s="196" t="s">
        <v>1805</v>
      </c>
      <c r="H158" s="197">
        <v>1</v>
      </c>
      <c r="I158" s="198"/>
      <c r="J158" s="199">
        <f>ROUND(I158*H158,2)</f>
        <v>0</v>
      </c>
      <c r="K158" s="200"/>
      <c r="L158" s="40"/>
      <c r="M158" s="201" t="s">
        <v>1</v>
      </c>
      <c r="N158" s="202" t="s">
        <v>44</v>
      </c>
      <c r="O158" s="72"/>
      <c r="P158" s="203">
        <f>O158*H158</f>
        <v>0</v>
      </c>
      <c r="Q158" s="203">
        <v>0</v>
      </c>
      <c r="R158" s="203">
        <f>Q158*H158</f>
        <v>0</v>
      </c>
      <c r="S158" s="203">
        <v>0</v>
      </c>
      <c r="T158" s="204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05" t="s">
        <v>166</v>
      </c>
      <c r="AT158" s="205" t="s">
        <v>162</v>
      </c>
      <c r="AU158" s="205" t="s">
        <v>88</v>
      </c>
      <c r="AY158" s="18" t="s">
        <v>159</v>
      </c>
      <c r="BE158" s="206">
        <f>IF(N158="základní",J158,0)</f>
        <v>0</v>
      </c>
      <c r="BF158" s="206">
        <f>IF(N158="snížená",J158,0)</f>
        <v>0</v>
      </c>
      <c r="BG158" s="206">
        <f>IF(N158="zákl. přenesená",J158,0)</f>
        <v>0</v>
      </c>
      <c r="BH158" s="206">
        <f>IF(N158="sníž. přenesená",J158,0)</f>
        <v>0</v>
      </c>
      <c r="BI158" s="206">
        <f>IF(N158="nulová",J158,0)</f>
        <v>0</v>
      </c>
      <c r="BJ158" s="18" t="s">
        <v>88</v>
      </c>
      <c r="BK158" s="206">
        <f>ROUND(I158*H158,2)</f>
        <v>0</v>
      </c>
      <c r="BL158" s="18" t="s">
        <v>166</v>
      </c>
      <c r="BM158" s="205" t="s">
        <v>1806</v>
      </c>
    </row>
    <row r="159" spans="1:65" s="2" customFormat="1" ht="16.5" customHeight="1">
      <c r="A159" s="35"/>
      <c r="B159" s="36"/>
      <c r="C159" s="193" t="s">
        <v>88</v>
      </c>
      <c r="D159" s="193" t="s">
        <v>162</v>
      </c>
      <c r="E159" s="194" t="s">
        <v>1807</v>
      </c>
      <c r="F159" s="195" t="s">
        <v>1808</v>
      </c>
      <c r="G159" s="196" t="s">
        <v>1805</v>
      </c>
      <c r="H159" s="197">
        <v>1</v>
      </c>
      <c r="I159" s="198"/>
      <c r="J159" s="199">
        <f>ROUND(I159*H159,2)</f>
        <v>0</v>
      </c>
      <c r="K159" s="200"/>
      <c r="L159" s="40"/>
      <c r="M159" s="201" t="s">
        <v>1</v>
      </c>
      <c r="N159" s="202" t="s">
        <v>44</v>
      </c>
      <c r="O159" s="72"/>
      <c r="P159" s="203">
        <f>O159*H159</f>
        <v>0</v>
      </c>
      <c r="Q159" s="203">
        <v>0</v>
      </c>
      <c r="R159" s="203">
        <f>Q159*H159</f>
        <v>0</v>
      </c>
      <c r="S159" s="203">
        <v>0</v>
      </c>
      <c r="T159" s="204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5" t="s">
        <v>166</v>
      </c>
      <c r="AT159" s="205" t="s">
        <v>162</v>
      </c>
      <c r="AU159" s="205" t="s">
        <v>88</v>
      </c>
      <c r="AY159" s="18" t="s">
        <v>159</v>
      </c>
      <c r="BE159" s="206">
        <f>IF(N159="základní",J159,0)</f>
        <v>0</v>
      </c>
      <c r="BF159" s="206">
        <f>IF(N159="snížená",J159,0)</f>
        <v>0</v>
      </c>
      <c r="BG159" s="206">
        <f>IF(N159="zákl. přenesená",J159,0)</f>
        <v>0</v>
      </c>
      <c r="BH159" s="206">
        <f>IF(N159="sníž. přenesená",J159,0)</f>
        <v>0</v>
      </c>
      <c r="BI159" s="206">
        <f>IF(N159="nulová",J159,0)</f>
        <v>0</v>
      </c>
      <c r="BJ159" s="18" t="s">
        <v>88</v>
      </c>
      <c r="BK159" s="206">
        <f>ROUND(I159*H159,2)</f>
        <v>0</v>
      </c>
      <c r="BL159" s="18" t="s">
        <v>166</v>
      </c>
      <c r="BM159" s="205" t="s">
        <v>1809</v>
      </c>
    </row>
    <row r="160" spans="1:65" s="2" customFormat="1" ht="16.5" customHeight="1">
      <c r="A160" s="35"/>
      <c r="B160" s="36"/>
      <c r="C160" s="193" t="s">
        <v>160</v>
      </c>
      <c r="D160" s="193" t="s">
        <v>162</v>
      </c>
      <c r="E160" s="194" t="s">
        <v>1810</v>
      </c>
      <c r="F160" s="195" t="s">
        <v>1811</v>
      </c>
      <c r="G160" s="196" t="s">
        <v>1805</v>
      </c>
      <c r="H160" s="197">
        <v>1</v>
      </c>
      <c r="I160" s="198"/>
      <c r="J160" s="199">
        <f>ROUND(I160*H160,2)</f>
        <v>0</v>
      </c>
      <c r="K160" s="200"/>
      <c r="L160" s="40"/>
      <c r="M160" s="201" t="s">
        <v>1</v>
      </c>
      <c r="N160" s="202" t="s">
        <v>44</v>
      </c>
      <c r="O160" s="72"/>
      <c r="P160" s="203">
        <f>O160*H160</f>
        <v>0</v>
      </c>
      <c r="Q160" s="203">
        <v>0</v>
      </c>
      <c r="R160" s="203">
        <f>Q160*H160</f>
        <v>0</v>
      </c>
      <c r="S160" s="203">
        <v>0</v>
      </c>
      <c r="T160" s="204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05" t="s">
        <v>166</v>
      </c>
      <c r="AT160" s="205" t="s">
        <v>162</v>
      </c>
      <c r="AU160" s="205" t="s">
        <v>88</v>
      </c>
      <c r="AY160" s="18" t="s">
        <v>159</v>
      </c>
      <c r="BE160" s="206">
        <f>IF(N160="základní",J160,0)</f>
        <v>0</v>
      </c>
      <c r="BF160" s="206">
        <f>IF(N160="snížená",J160,0)</f>
        <v>0</v>
      </c>
      <c r="BG160" s="206">
        <f>IF(N160="zákl. přenesená",J160,0)</f>
        <v>0</v>
      </c>
      <c r="BH160" s="206">
        <f>IF(N160="sníž. přenesená",J160,0)</f>
        <v>0</v>
      </c>
      <c r="BI160" s="206">
        <f>IF(N160="nulová",J160,0)</f>
        <v>0</v>
      </c>
      <c r="BJ160" s="18" t="s">
        <v>88</v>
      </c>
      <c r="BK160" s="206">
        <f>ROUND(I160*H160,2)</f>
        <v>0</v>
      </c>
      <c r="BL160" s="18" t="s">
        <v>166</v>
      </c>
      <c r="BM160" s="205" t="s">
        <v>1812</v>
      </c>
    </row>
    <row r="161" spans="1:65" s="12" customFormat="1" ht="22.9" customHeight="1">
      <c r="B161" s="177"/>
      <c r="C161" s="178"/>
      <c r="D161" s="179" t="s">
        <v>77</v>
      </c>
      <c r="E161" s="191" t="s">
        <v>1813</v>
      </c>
      <c r="F161" s="191" t="s">
        <v>1814</v>
      </c>
      <c r="G161" s="178"/>
      <c r="H161" s="178"/>
      <c r="I161" s="181"/>
      <c r="J161" s="192">
        <f>BK161</f>
        <v>0</v>
      </c>
      <c r="K161" s="178"/>
      <c r="L161" s="183"/>
      <c r="M161" s="184"/>
      <c r="N161" s="185"/>
      <c r="O161" s="185"/>
      <c r="P161" s="186">
        <f>SUM(P162:P163)</f>
        <v>0</v>
      </c>
      <c r="Q161" s="185"/>
      <c r="R161" s="186">
        <f>SUM(R162:R163)</f>
        <v>0</v>
      </c>
      <c r="S161" s="185"/>
      <c r="T161" s="187">
        <f>SUM(T162:T163)</f>
        <v>0</v>
      </c>
      <c r="AR161" s="188" t="s">
        <v>86</v>
      </c>
      <c r="AT161" s="189" t="s">
        <v>77</v>
      </c>
      <c r="AU161" s="189" t="s">
        <v>86</v>
      </c>
      <c r="AY161" s="188" t="s">
        <v>159</v>
      </c>
      <c r="BK161" s="190">
        <f>SUM(BK162:BK163)</f>
        <v>0</v>
      </c>
    </row>
    <row r="162" spans="1:65" s="2" customFormat="1" ht="16.5" customHeight="1">
      <c r="A162" s="35"/>
      <c r="B162" s="36"/>
      <c r="C162" s="193" t="s">
        <v>166</v>
      </c>
      <c r="D162" s="193" t="s">
        <v>162</v>
      </c>
      <c r="E162" s="194" t="s">
        <v>1815</v>
      </c>
      <c r="F162" s="195" t="s">
        <v>1816</v>
      </c>
      <c r="G162" s="196" t="s">
        <v>1805</v>
      </c>
      <c r="H162" s="197">
        <v>4</v>
      </c>
      <c r="I162" s="198"/>
      <c r="J162" s="199">
        <f>ROUND(I162*H162,2)</f>
        <v>0</v>
      </c>
      <c r="K162" s="200"/>
      <c r="L162" s="40"/>
      <c r="M162" s="201" t="s">
        <v>1</v>
      </c>
      <c r="N162" s="202" t="s">
        <v>44</v>
      </c>
      <c r="O162" s="72"/>
      <c r="P162" s="203">
        <f>O162*H162</f>
        <v>0</v>
      </c>
      <c r="Q162" s="203">
        <v>0</v>
      </c>
      <c r="R162" s="203">
        <f>Q162*H162</f>
        <v>0</v>
      </c>
      <c r="S162" s="203">
        <v>0</v>
      </c>
      <c r="T162" s="204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05" t="s">
        <v>166</v>
      </c>
      <c r="AT162" s="205" t="s">
        <v>162</v>
      </c>
      <c r="AU162" s="205" t="s">
        <v>88</v>
      </c>
      <c r="AY162" s="18" t="s">
        <v>159</v>
      </c>
      <c r="BE162" s="206">
        <f>IF(N162="základní",J162,0)</f>
        <v>0</v>
      </c>
      <c r="BF162" s="206">
        <f>IF(N162="snížená",J162,0)</f>
        <v>0</v>
      </c>
      <c r="BG162" s="206">
        <f>IF(N162="zákl. přenesená",J162,0)</f>
        <v>0</v>
      </c>
      <c r="BH162" s="206">
        <f>IF(N162="sníž. přenesená",J162,0)</f>
        <v>0</v>
      </c>
      <c r="BI162" s="206">
        <f>IF(N162="nulová",J162,0)</f>
        <v>0</v>
      </c>
      <c r="BJ162" s="18" t="s">
        <v>88</v>
      </c>
      <c r="BK162" s="206">
        <f>ROUND(I162*H162,2)</f>
        <v>0</v>
      </c>
      <c r="BL162" s="18" t="s">
        <v>166</v>
      </c>
      <c r="BM162" s="205" t="s">
        <v>1817</v>
      </c>
    </row>
    <row r="163" spans="1:65" s="2" customFormat="1" ht="16.5" customHeight="1">
      <c r="A163" s="35"/>
      <c r="B163" s="36"/>
      <c r="C163" s="193" t="s">
        <v>187</v>
      </c>
      <c r="D163" s="193" t="s">
        <v>162</v>
      </c>
      <c r="E163" s="194" t="s">
        <v>1818</v>
      </c>
      <c r="F163" s="195" t="s">
        <v>1819</v>
      </c>
      <c r="G163" s="196" t="s">
        <v>1805</v>
      </c>
      <c r="H163" s="197">
        <v>1</v>
      </c>
      <c r="I163" s="198"/>
      <c r="J163" s="199">
        <f>ROUND(I163*H163,2)</f>
        <v>0</v>
      </c>
      <c r="K163" s="200"/>
      <c r="L163" s="40"/>
      <c r="M163" s="201" t="s">
        <v>1</v>
      </c>
      <c r="N163" s="202" t="s">
        <v>44</v>
      </c>
      <c r="O163" s="72"/>
      <c r="P163" s="203">
        <f>O163*H163</f>
        <v>0</v>
      </c>
      <c r="Q163" s="203">
        <v>0</v>
      </c>
      <c r="R163" s="203">
        <f>Q163*H163</f>
        <v>0</v>
      </c>
      <c r="S163" s="203">
        <v>0</v>
      </c>
      <c r="T163" s="204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05" t="s">
        <v>166</v>
      </c>
      <c r="AT163" s="205" t="s">
        <v>162</v>
      </c>
      <c r="AU163" s="205" t="s">
        <v>88</v>
      </c>
      <c r="AY163" s="18" t="s">
        <v>159</v>
      </c>
      <c r="BE163" s="206">
        <f>IF(N163="základní",J163,0)</f>
        <v>0</v>
      </c>
      <c r="BF163" s="206">
        <f>IF(N163="snížená",J163,0)</f>
        <v>0</v>
      </c>
      <c r="BG163" s="206">
        <f>IF(N163="zákl. přenesená",J163,0)</f>
        <v>0</v>
      </c>
      <c r="BH163" s="206">
        <f>IF(N163="sníž. přenesená",J163,0)</f>
        <v>0</v>
      </c>
      <c r="BI163" s="206">
        <f>IF(N163="nulová",J163,0)</f>
        <v>0</v>
      </c>
      <c r="BJ163" s="18" t="s">
        <v>88</v>
      </c>
      <c r="BK163" s="206">
        <f>ROUND(I163*H163,2)</f>
        <v>0</v>
      </c>
      <c r="BL163" s="18" t="s">
        <v>166</v>
      </c>
      <c r="BM163" s="205" t="s">
        <v>1820</v>
      </c>
    </row>
    <row r="164" spans="1:65" s="12" customFormat="1" ht="22.9" customHeight="1">
      <c r="B164" s="177"/>
      <c r="C164" s="178"/>
      <c r="D164" s="179" t="s">
        <v>77</v>
      </c>
      <c r="E164" s="191" t="s">
        <v>1821</v>
      </c>
      <c r="F164" s="191" t="s">
        <v>1822</v>
      </c>
      <c r="G164" s="178"/>
      <c r="H164" s="178"/>
      <c r="I164" s="181"/>
      <c r="J164" s="192">
        <f>BK164</f>
        <v>0</v>
      </c>
      <c r="K164" s="178"/>
      <c r="L164" s="183"/>
      <c r="M164" s="184"/>
      <c r="N164" s="185"/>
      <c r="O164" s="185"/>
      <c r="P164" s="186">
        <f>SUM(P165:P167)</f>
        <v>0</v>
      </c>
      <c r="Q164" s="185"/>
      <c r="R164" s="186">
        <f>SUM(R165:R167)</f>
        <v>0</v>
      </c>
      <c r="S164" s="185"/>
      <c r="T164" s="187">
        <f>SUM(T165:T167)</f>
        <v>0</v>
      </c>
      <c r="AR164" s="188" t="s">
        <v>86</v>
      </c>
      <c r="AT164" s="189" t="s">
        <v>77</v>
      </c>
      <c r="AU164" s="189" t="s">
        <v>86</v>
      </c>
      <c r="AY164" s="188" t="s">
        <v>159</v>
      </c>
      <c r="BK164" s="190">
        <f>SUM(BK165:BK167)</f>
        <v>0</v>
      </c>
    </row>
    <row r="165" spans="1:65" s="2" customFormat="1" ht="21.75" customHeight="1">
      <c r="A165" s="35"/>
      <c r="B165" s="36"/>
      <c r="C165" s="193" t="s">
        <v>191</v>
      </c>
      <c r="D165" s="193" t="s">
        <v>162</v>
      </c>
      <c r="E165" s="194" t="s">
        <v>1823</v>
      </c>
      <c r="F165" s="195" t="s">
        <v>1824</v>
      </c>
      <c r="G165" s="196" t="s">
        <v>1805</v>
      </c>
      <c r="H165" s="197">
        <v>2</v>
      </c>
      <c r="I165" s="198"/>
      <c r="J165" s="199">
        <f>ROUND(I165*H165,2)</f>
        <v>0</v>
      </c>
      <c r="K165" s="200"/>
      <c r="L165" s="40"/>
      <c r="M165" s="201" t="s">
        <v>1</v>
      </c>
      <c r="N165" s="202" t="s">
        <v>44</v>
      </c>
      <c r="O165" s="72"/>
      <c r="P165" s="203">
        <f>O165*H165</f>
        <v>0</v>
      </c>
      <c r="Q165" s="203">
        <v>0</v>
      </c>
      <c r="R165" s="203">
        <f>Q165*H165</f>
        <v>0</v>
      </c>
      <c r="S165" s="203">
        <v>0</v>
      </c>
      <c r="T165" s="204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05" t="s">
        <v>166</v>
      </c>
      <c r="AT165" s="205" t="s">
        <v>162</v>
      </c>
      <c r="AU165" s="205" t="s">
        <v>88</v>
      </c>
      <c r="AY165" s="18" t="s">
        <v>159</v>
      </c>
      <c r="BE165" s="206">
        <f>IF(N165="základní",J165,0)</f>
        <v>0</v>
      </c>
      <c r="BF165" s="206">
        <f>IF(N165="snížená",J165,0)</f>
        <v>0</v>
      </c>
      <c r="BG165" s="206">
        <f>IF(N165="zákl. přenesená",J165,0)</f>
        <v>0</v>
      </c>
      <c r="BH165" s="206">
        <f>IF(N165="sníž. přenesená",J165,0)</f>
        <v>0</v>
      </c>
      <c r="BI165" s="206">
        <f>IF(N165="nulová",J165,0)</f>
        <v>0</v>
      </c>
      <c r="BJ165" s="18" t="s">
        <v>88</v>
      </c>
      <c r="BK165" s="206">
        <f>ROUND(I165*H165,2)</f>
        <v>0</v>
      </c>
      <c r="BL165" s="18" t="s">
        <v>166</v>
      </c>
      <c r="BM165" s="205" t="s">
        <v>1825</v>
      </c>
    </row>
    <row r="166" spans="1:65" s="2" customFormat="1" ht="16.5" customHeight="1">
      <c r="A166" s="35"/>
      <c r="B166" s="36"/>
      <c r="C166" s="193" t="s">
        <v>195</v>
      </c>
      <c r="D166" s="193" t="s">
        <v>162</v>
      </c>
      <c r="E166" s="194" t="s">
        <v>1826</v>
      </c>
      <c r="F166" s="195" t="s">
        <v>1827</v>
      </c>
      <c r="G166" s="196" t="s">
        <v>1805</v>
      </c>
      <c r="H166" s="197">
        <v>16</v>
      </c>
      <c r="I166" s="198"/>
      <c r="J166" s="199">
        <f>ROUND(I166*H166,2)</f>
        <v>0</v>
      </c>
      <c r="K166" s="200"/>
      <c r="L166" s="40"/>
      <c r="M166" s="201" t="s">
        <v>1</v>
      </c>
      <c r="N166" s="202" t="s">
        <v>44</v>
      </c>
      <c r="O166" s="72"/>
      <c r="P166" s="203">
        <f>O166*H166</f>
        <v>0</v>
      </c>
      <c r="Q166" s="203">
        <v>0</v>
      </c>
      <c r="R166" s="203">
        <f>Q166*H166</f>
        <v>0</v>
      </c>
      <c r="S166" s="203">
        <v>0</v>
      </c>
      <c r="T166" s="204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05" t="s">
        <v>166</v>
      </c>
      <c r="AT166" s="205" t="s">
        <v>162</v>
      </c>
      <c r="AU166" s="205" t="s">
        <v>88</v>
      </c>
      <c r="AY166" s="18" t="s">
        <v>159</v>
      </c>
      <c r="BE166" s="206">
        <f>IF(N166="základní",J166,0)</f>
        <v>0</v>
      </c>
      <c r="BF166" s="206">
        <f>IF(N166="snížená",J166,0)</f>
        <v>0</v>
      </c>
      <c r="BG166" s="206">
        <f>IF(N166="zákl. přenesená",J166,0)</f>
        <v>0</v>
      </c>
      <c r="BH166" s="206">
        <f>IF(N166="sníž. přenesená",J166,0)</f>
        <v>0</v>
      </c>
      <c r="BI166" s="206">
        <f>IF(N166="nulová",J166,0)</f>
        <v>0</v>
      </c>
      <c r="BJ166" s="18" t="s">
        <v>88</v>
      </c>
      <c r="BK166" s="206">
        <f>ROUND(I166*H166,2)</f>
        <v>0</v>
      </c>
      <c r="BL166" s="18" t="s">
        <v>166</v>
      </c>
      <c r="BM166" s="205" t="s">
        <v>1828</v>
      </c>
    </row>
    <row r="167" spans="1:65" s="2" customFormat="1" ht="21.75" customHeight="1">
      <c r="A167" s="35"/>
      <c r="B167" s="36"/>
      <c r="C167" s="193" t="s">
        <v>200</v>
      </c>
      <c r="D167" s="193" t="s">
        <v>162</v>
      </c>
      <c r="E167" s="194" t="s">
        <v>1829</v>
      </c>
      <c r="F167" s="195" t="s">
        <v>1830</v>
      </c>
      <c r="G167" s="196" t="s">
        <v>1805</v>
      </c>
      <c r="H167" s="197">
        <v>2</v>
      </c>
      <c r="I167" s="198"/>
      <c r="J167" s="199">
        <f>ROUND(I167*H167,2)</f>
        <v>0</v>
      </c>
      <c r="K167" s="200"/>
      <c r="L167" s="40"/>
      <c r="M167" s="201" t="s">
        <v>1</v>
      </c>
      <c r="N167" s="202" t="s">
        <v>44</v>
      </c>
      <c r="O167" s="72"/>
      <c r="P167" s="203">
        <f>O167*H167</f>
        <v>0</v>
      </c>
      <c r="Q167" s="203">
        <v>0</v>
      </c>
      <c r="R167" s="203">
        <f>Q167*H167</f>
        <v>0</v>
      </c>
      <c r="S167" s="203">
        <v>0</v>
      </c>
      <c r="T167" s="204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05" t="s">
        <v>166</v>
      </c>
      <c r="AT167" s="205" t="s">
        <v>162</v>
      </c>
      <c r="AU167" s="205" t="s">
        <v>88</v>
      </c>
      <c r="AY167" s="18" t="s">
        <v>159</v>
      </c>
      <c r="BE167" s="206">
        <f>IF(N167="základní",J167,0)</f>
        <v>0</v>
      </c>
      <c r="BF167" s="206">
        <f>IF(N167="snížená",J167,0)</f>
        <v>0</v>
      </c>
      <c r="BG167" s="206">
        <f>IF(N167="zákl. přenesená",J167,0)</f>
        <v>0</v>
      </c>
      <c r="BH167" s="206">
        <f>IF(N167="sníž. přenesená",J167,0)</f>
        <v>0</v>
      </c>
      <c r="BI167" s="206">
        <f>IF(N167="nulová",J167,0)</f>
        <v>0</v>
      </c>
      <c r="BJ167" s="18" t="s">
        <v>88</v>
      </c>
      <c r="BK167" s="206">
        <f>ROUND(I167*H167,2)</f>
        <v>0</v>
      </c>
      <c r="BL167" s="18" t="s">
        <v>166</v>
      </c>
      <c r="BM167" s="205" t="s">
        <v>1831</v>
      </c>
    </row>
    <row r="168" spans="1:65" s="12" customFormat="1" ht="22.9" customHeight="1">
      <c r="B168" s="177"/>
      <c r="C168" s="178"/>
      <c r="D168" s="179" t="s">
        <v>77</v>
      </c>
      <c r="E168" s="191" t="s">
        <v>1832</v>
      </c>
      <c r="F168" s="191" t="s">
        <v>1833</v>
      </c>
      <c r="G168" s="178"/>
      <c r="H168" s="178"/>
      <c r="I168" s="181"/>
      <c r="J168" s="192">
        <f>BK168</f>
        <v>0</v>
      </c>
      <c r="K168" s="178"/>
      <c r="L168" s="183"/>
      <c r="M168" s="184"/>
      <c r="N168" s="185"/>
      <c r="O168" s="185"/>
      <c r="P168" s="186">
        <f>P169</f>
        <v>0</v>
      </c>
      <c r="Q168" s="185"/>
      <c r="R168" s="186">
        <f>R169</f>
        <v>0</v>
      </c>
      <c r="S168" s="185"/>
      <c r="T168" s="187">
        <f>T169</f>
        <v>0</v>
      </c>
      <c r="AR168" s="188" t="s">
        <v>86</v>
      </c>
      <c r="AT168" s="189" t="s">
        <v>77</v>
      </c>
      <c r="AU168" s="189" t="s">
        <v>86</v>
      </c>
      <c r="AY168" s="188" t="s">
        <v>159</v>
      </c>
      <c r="BK168" s="190">
        <f>BK169</f>
        <v>0</v>
      </c>
    </row>
    <row r="169" spans="1:65" s="2" customFormat="1" ht="24.2" customHeight="1">
      <c r="A169" s="35"/>
      <c r="B169" s="36"/>
      <c r="C169" s="193" t="s">
        <v>168</v>
      </c>
      <c r="D169" s="193" t="s">
        <v>162</v>
      </c>
      <c r="E169" s="194" t="s">
        <v>1834</v>
      </c>
      <c r="F169" s="195" t="s">
        <v>1835</v>
      </c>
      <c r="G169" s="196" t="s">
        <v>1805</v>
      </c>
      <c r="H169" s="197">
        <v>10</v>
      </c>
      <c r="I169" s="198"/>
      <c r="J169" s="199">
        <f>ROUND(I169*H169,2)</f>
        <v>0</v>
      </c>
      <c r="K169" s="200"/>
      <c r="L169" s="40"/>
      <c r="M169" s="201" t="s">
        <v>1</v>
      </c>
      <c r="N169" s="202" t="s">
        <v>44</v>
      </c>
      <c r="O169" s="72"/>
      <c r="P169" s="203">
        <f>O169*H169</f>
        <v>0</v>
      </c>
      <c r="Q169" s="203">
        <v>0</v>
      </c>
      <c r="R169" s="203">
        <f>Q169*H169</f>
        <v>0</v>
      </c>
      <c r="S169" s="203">
        <v>0</v>
      </c>
      <c r="T169" s="204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05" t="s">
        <v>166</v>
      </c>
      <c r="AT169" s="205" t="s">
        <v>162</v>
      </c>
      <c r="AU169" s="205" t="s">
        <v>88</v>
      </c>
      <c r="AY169" s="18" t="s">
        <v>159</v>
      </c>
      <c r="BE169" s="206">
        <f>IF(N169="základní",J169,0)</f>
        <v>0</v>
      </c>
      <c r="BF169" s="206">
        <f>IF(N169="snížená",J169,0)</f>
        <v>0</v>
      </c>
      <c r="BG169" s="206">
        <f>IF(N169="zákl. přenesená",J169,0)</f>
        <v>0</v>
      </c>
      <c r="BH169" s="206">
        <f>IF(N169="sníž. přenesená",J169,0)</f>
        <v>0</v>
      </c>
      <c r="BI169" s="206">
        <f>IF(N169="nulová",J169,0)</f>
        <v>0</v>
      </c>
      <c r="BJ169" s="18" t="s">
        <v>88</v>
      </c>
      <c r="BK169" s="206">
        <f>ROUND(I169*H169,2)</f>
        <v>0</v>
      </c>
      <c r="BL169" s="18" t="s">
        <v>166</v>
      </c>
      <c r="BM169" s="205" t="s">
        <v>1836</v>
      </c>
    </row>
    <row r="170" spans="1:65" s="12" customFormat="1" ht="25.9" customHeight="1">
      <c r="B170" s="177"/>
      <c r="C170" s="178"/>
      <c r="D170" s="179" t="s">
        <v>77</v>
      </c>
      <c r="E170" s="180" t="s">
        <v>1837</v>
      </c>
      <c r="F170" s="180" t="s">
        <v>1838</v>
      </c>
      <c r="G170" s="178"/>
      <c r="H170" s="178"/>
      <c r="I170" s="181"/>
      <c r="J170" s="182">
        <f>BK170</f>
        <v>0</v>
      </c>
      <c r="K170" s="178"/>
      <c r="L170" s="183"/>
      <c r="M170" s="184"/>
      <c r="N170" s="185"/>
      <c r="O170" s="185"/>
      <c r="P170" s="186">
        <f>P171+P173+P178+P184+P190+P194+P197+P199+P202+P204+P206+P208+P210+P212+P218+P222+P224+P226+P227</f>
        <v>0</v>
      </c>
      <c r="Q170" s="185"/>
      <c r="R170" s="186">
        <f>R171+R173+R178+R184+R190+R194+R197+R199+R202+R204+R206+R208+R210+R212+R218+R222+R224+R226+R227</f>
        <v>0</v>
      </c>
      <c r="S170" s="185"/>
      <c r="T170" s="187">
        <f>T171+T173+T178+T184+T190+T194+T197+T199+T202+T204+T206+T208+T210+T212+T218+T222+T224+T226+T227</f>
        <v>0</v>
      </c>
      <c r="AR170" s="188" t="s">
        <v>86</v>
      </c>
      <c r="AT170" s="189" t="s">
        <v>77</v>
      </c>
      <c r="AU170" s="189" t="s">
        <v>78</v>
      </c>
      <c r="AY170" s="188" t="s">
        <v>159</v>
      </c>
      <c r="BK170" s="190">
        <f>BK171+BK173+BK178+BK184+BK190+BK194+BK197+BK199+BK202+BK204+BK206+BK208+BK210+BK212+BK218+BK222+BK224+BK226+BK227</f>
        <v>0</v>
      </c>
    </row>
    <row r="171" spans="1:65" s="12" customFormat="1" ht="22.9" customHeight="1">
      <c r="B171" s="177"/>
      <c r="C171" s="178"/>
      <c r="D171" s="179" t="s">
        <v>77</v>
      </c>
      <c r="E171" s="191" t="s">
        <v>1839</v>
      </c>
      <c r="F171" s="191" t="s">
        <v>1840</v>
      </c>
      <c r="G171" s="178"/>
      <c r="H171" s="178"/>
      <c r="I171" s="181"/>
      <c r="J171" s="192">
        <f>BK171</f>
        <v>0</v>
      </c>
      <c r="K171" s="178"/>
      <c r="L171" s="183"/>
      <c r="M171" s="184"/>
      <c r="N171" s="185"/>
      <c r="O171" s="185"/>
      <c r="P171" s="186">
        <f>P172</f>
        <v>0</v>
      </c>
      <c r="Q171" s="185"/>
      <c r="R171" s="186">
        <f>R172</f>
        <v>0</v>
      </c>
      <c r="S171" s="185"/>
      <c r="T171" s="187">
        <f>T172</f>
        <v>0</v>
      </c>
      <c r="AR171" s="188" t="s">
        <v>86</v>
      </c>
      <c r="AT171" s="189" t="s">
        <v>77</v>
      </c>
      <c r="AU171" s="189" t="s">
        <v>86</v>
      </c>
      <c r="AY171" s="188" t="s">
        <v>159</v>
      </c>
      <c r="BK171" s="190">
        <f>BK172</f>
        <v>0</v>
      </c>
    </row>
    <row r="172" spans="1:65" s="2" customFormat="1" ht="21.75" customHeight="1">
      <c r="A172" s="35"/>
      <c r="B172" s="36"/>
      <c r="C172" s="193" t="s">
        <v>209</v>
      </c>
      <c r="D172" s="193" t="s">
        <v>162</v>
      </c>
      <c r="E172" s="194" t="s">
        <v>1841</v>
      </c>
      <c r="F172" s="195" t="s">
        <v>1842</v>
      </c>
      <c r="G172" s="196" t="s">
        <v>1805</v>
      </c>
      <c r="H172" s="197">
        <v>7</v>
      </c>
      <c r="I172" s="198"/>
      <c r="J172" s="199">
        <f>ROUND(I172*H172,2)</f>
        <v>0</v>
      </c>
      <c r="K172" s="200"/>
      <c r="L172" s="40"/>
      <c r="M172" s="201" t="s">
        <v>1</v>
      </c>
      <c r="N172" s="202" t="s">
        <v>44</v>
      </c>
      <c r="O172" s="72"/>
      <c r="P172" s="203">
        <f>O172*H172</f>
        <v>0</v>
      </c>
      <c r="Q172" s="203">
        <v>0</v>
      </c>
      <c r="R172" s="203">
        <f>Q172*H172</f>
        <v>0</v>
      </c>
      <c r="S172" s="203">
        <v>0</v>
      </c>
      <c r="T172" s="204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05" t="s">
        <v>166</v>
      </c>
      <c r="AT172" s="205" t="s">
        <v>162</v>
      </c>
      <c r="AU172" s="205" t="s">
        <v>88</v>
      </c>
      <c r="AY172" s="18" t="s">
        <v>159</v>
      </c>
      <c r="BE172" s="206">
        <f>IF(N172="základní",J172,0)</f>
        <v>0</v>
      </c>
      <c r="BF172" s="206">
        <f>IF(N172="snížená",J172,0)</f>
        <v>0</v>
      </c>
      <c r="BG172" s="206">
        <f>IF(N172="zákl. přenesená",J172,0)</f>
        <v>0</v>
      </c>
      <c r="BH172" s="206">
        <f>IF(N172="sníž. přenesená",J172,0)</f>
        <v>0</v>
      </c>
      <c r="BI172" s="206">
        <f>IF(N172="nulová",J172,0)</f>
        <v>0</v>
      </c>
      <c r="BJ172" s="18" t="s">
        <v>88</v>
      </c>
      <c r="BK172" s="206">
        <f>ROUND(I172*H172,2)</f>
        <v>0</v>
      </c>
      <c r="BL172" s="18" t="s">
        <v>166</v>
      </c>
      <c r="BM172" s="205" t="s">
        <v>1843</v>
      </c>
    </row>
    <row r="173" spans="1:65" s="12" customFormat="1" ht="22.9" customHeight="1">
      <c r="B173" s="177"/>
      <c r="C173" s="178"/>
      <c r="D173" s="179" t="s">
        <v>77</v>
      </c>
      <c r="E173" s="191" t="s">
        <v>1844</v>
      </c>
      <c r="F173" s="191" t="s">
        <v>1845</v>
      </c>
      <c r="G173" s="178"/>
      <c r="H173" s="178"/>
      <c r="I173" s="181"/>
      <c r="J173" s="192">
        <f>BK173</f>
        <v>0</v>
      </c>
      <c r="K173" s="178"/>
      <c r="L173" s="183"/>
      <c r="M173" s="184"/>
      <c r="N173" s="185"/>
      <c r="O173" s="185"/>
      <c r="P173" s="186">
        <f>SUM(P174:P177)</f>
        <v>0</v>
      </c>
      <c r="Q173" s="185"/>
      <c r="R173" s="186">
        <f>SUM(R174:R177)</f>
        <v>0</v>
      </c>
      <c r="S173" s="185"/>
      <c r="T173" s="187">
        <f>SUM(T174:T177)</f>
        <v>0</v>
      </c>
      <c r="AR173" s="188" t="s">
        <v>86</v>
      </c>
      <c r="AT173" s="189" t="s">
        <v>77</v>
      </c>
      <c r="AU173" s="189" t="s">
        <v>86</v>
      </c>
      <c r="AY173" s="188" t="s">
        <v>159</v>
      </c>
      <c r="BK173" s="190">
        <f>SUM(BK174:BK177)</f>
        <v>0</v>
      </c>
    </row>
    <row r="174" spans="1:65" s="2" customFormat="1" ht="16.5" customHeight="1">
      <c r="A174" s="35"/>
      <c r="B174" s="36"/>
      <c r="C174" s="193" t="s">
        <v>217</v>
      </c>
      <c r="D174" s="193" t="s">
        <v>162</v>
      </c>
      <c r="E174" s="194" t="s">
        <v>1846</v>
      </c>
      <c r="F174" s="195" t="s">
        <v>1847</v>
      </c>
      <c r="G174" s="196" t="s">
        <v>249</v>
      </c>
      <c r="H174" s="197">
        <v>20</v>
      </c>
      <c r="I174" s="198"/>
      <c r="J174" s="199">
        <f>ROUND(I174*H174,2)</f>
        <v>0</v>
      </c>
      <c r="K174" s="200"/>
      <c r="L174" s="40"/>
      <c r="M174" s="201" t="s">
        <v>1</v>
      </c>
      <c r="N174" s="202" t="s">
        <v>44</v>
      </c>
      <c r="O174" s="72"/>
      <c r="P174" s="203">
        <f>O174*H174</f>
        <v>0</v>
      </c>
      <c r="Q174" s="203">
        <v>0</v>
      </c>
      <c r="R174" s="203">
        <f>Q174*H174</f>
        <v>0</v>
      </c>
      <c r="S174" s="203">
        <v>0</v>
      </c>
      <c r="T174" s="204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05" t="s">
        <v>166</v>
      </c>
      <c r="AT174" s="205" t="s">
        <v>162</v>
      </c>
      <c r="AU174" s="205" t="s">
        <v>88</v>
      </c>
      <c r="AY174" s="18" t="s">
        <v>159</v>
      </c>
      <c r="BE174" s="206">
        <f>IF(N174="základní",J174,0)</f>
        <v>0</v>
      </c>
      <c r="BF174" s="206">
        <f>IF(N174="snížená",J174,0)</f>
        <v>0</v>
      </c>
      <c r="BG174" s="206">
        <f>IF(N174="zákl. přenesená",J174,0)</f>
        <v>0</v>
      </c>
      <c r="BH174" s="206">
        <f>IF(N174="sníž. přenesená",J174,0)</f>
        <v>0</v>
      </c>
      <c r="BI174" s="206">
        <f>IF(N174="nulová",J174,0)</f>
        <v>0</v>
      </c>
      <c r="BJ174" s="18" t="s">
        <v>88</v>
      </c>
      <c r="BK174" s="206">
        <f>ROUND(I174*H174,2)</f>
        <v>0</v>
      </c>
      <c r="BL174" s="18" t="s">
        <v>166</v>
      </c>
      <c r="BM174" s="205" t="s">
        <v>1848</v>
      </c>
    </row>
    <row r="175" spans="1:65" s="2" customFormat="1" ht="16.5" customHeight="1">
      <c r="A175" s="35"/>
      <c r="B175" s="36"/>
      <c r="C175" s="193" t="s">
        <v>221</v>
      </c>
      <c r="D175" s="193" t="s">
        <v>162</v>
      </c>
      <c r="E175" s="194" t="s">
        <v>1849</v>
      </c>
      <c r="F175" s="195" t="s">
        <v>1850</v>
      </c>
      <c r="G175" s="196" t="s">
        <v>249</v>
      </c>
      <c r="H175" s="197">
        <v>130</v>
      </c>
      <c r="I175" s="198"/>
      <c r="J175" s="199">
        <f>ROUND(I175*H175,2)</f>
        <v>0</v>
      </c>
      <c r="K175" s="200"/>
      <c r="L175" s="40"/>
      <c r="M175" s="201" t="s">
        <v>1</v>
      </c>
      <c r="N175" s="202" t="s">
        <v>44</v>
      </c>
      <c r="O175" s="72"/>
      <c r="P175" s="203">
        <f>O175*H175</f>
        <v>0</v>
      </c>
      <c r="Q175" s="203">
        <v>0</v>
      </c>
      <c r="R175" s="203">
        <f>Q175*H175</f>
        <v>0</v>
      </c>
      <c r="S175" s="203">
        <v>0</v>
      </c>
      <c r="T175" s="204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05" t="s">
        <v>166</v>
      </c>
      <c r="AT175" s="205" t="s">
        <v>162</v>
      </c>
      <c r="AU175" s="205" t="s">
        <v>88</v>
      </c>
      <c r="AY175" s="18" t="s">
        <v>159</v>
      </c>
      <c r="BE175" s="206">
        <f>IF(N175="základní",J175,0)</f>
        <v>0</v>
      </c>
      <c r="BF175" s="206">
        <f>IF(N175="snížená",J175,0)</f>
        <v>0</v>
      </c>
      <c r="BG175" s="206">
        <f>IF(N175="zákl. přenesená",J175,0)</f>
        <v>0</v>
      </c>
      <c r="BH175" s="206">
        <f>IF(N175="sníž. přenesená",J175,0)</f>
        <v>0</v>
      </c>
      <c r="BI175" s="206">
        <f>IF(N175="nulová",J175,0)</f>
        <v>0</v>
      </c>
      <c r="BJ175" s="18" t="s">
        <v>88</v>
      </c>
      <c r="BK175" s="206">
        <f>ROUND(I175*H175,2)</f>
        <v>0</v>
      </c>
      <c r="BL175" s="18" t="s">
        <v>166</v>
      </c>
      <c r="BM175" s="205" t="s">
        <v>1851</v>
      </c>
    </row>
    <row r="176" spans="1:65" s="2" customFormat="1" ht="16.5" customHeight="1">
      <c r="A176" s="35"/>
      <c r="B176" s="36"/>
      <c r="C176" s="193" t="s">
        <v>227</v>
      </c>
      <c r="D176" s="193" t="s">
        <v>162</v>
      </c>
      <c r="E176" s="194" t="s">
        <v>1852</v>
      </c>
      <c r="F176" s="195" t="s">
        <v>1853</v>
      </c>
      <c r="G176" s="196" t="s">
        <v>249</v>
      </c>
      <c r="H176" s="197">
        <v>245</v>
      </c>
      <c r="I176" s="198"/>
      <c r="J176" s="199">
        <f>ROUND(I176*H176,2)</f>
        <v>0</v>
      </c>
      <c r="K176" s="200"/>
      <c r="L176" s="40"/>
      <c r="M176" s="201" t="s">
        <v>1</v>
      </c>
      <c r="N176" s="202" t="s">
        <v>44</v>
      </c>
      <c r="O176" s="72"/>
      <c r="P176" s="203">
        <f>O176*H176</f>
        <v>0</v>
      </c>
      <c r="Q176" s="203">
        <v>0</v>
      </c>
      <c r="R176" s="203">
        <f>Q176*H176</f>
        <v>0</v>
      </c>
      <c r="S176" s="203">
        <v>0</v>
      </c>
      <c r="T176" s="204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05" t="s">
        <v>166</v>
      </c>
      <c r="AT176" s="205" t="s">
        <v>162</v>
      </c>
      <c r="AU176" s="205" t="s">
        <v>88</v>
      </c>
      <c r="AY176" s="18" t="s">
        <v>159</v>
      </c>
      <c r="BE176" s="206">
        <f>IF(N176="základní",J176,0)</f>
        <v>0</v>
      </c>
      <c r="BF176" s="206">
        <f>IF(N176="snížená",J176,0)</f>
        <v>0</v>
      </c>
      <c r="BG176" s="206">
        <f>IF(N176="zákl. přenesená",J176,0)</f>
        <v>0</v>
      </c>
      <c r="BH176" s="206">
        <f>IF(N176="sníž. přenesená",J176,0)</f>
        <v>0</v>
      </c>
      <c r="BI176" s="206">
        <f>IF(N176="nulová",J176,0)</f>
        <v>0</v>
      </c>
      <c r="BJ176" s="18" t="s">
        <v>88</v>
      </c>
      <c r="BK176" s="206">
        <f>ROUND(I176*H176,2)</f>
        <v>0</v>
      </c>
      <c r="BL176" s="18" t="s">
        <v>166</v>
      </c>
      <c r="BM176" s="205" t="s">
        <v>1854</v>
      </c>
    </row>
    <row r="177" spans="1:65" s="2" customFormat="1" ht="16.5" customHeight="1">
      <c r="A177" s="35"/>
      <c r="B177" s="36"/>
      <c r="C177" s="193" t="s">
        <v>235</v>
      </c>
      <c r="D177" s="193" t="s">
        <v>162</v>
      </c>
      <c r="E177" s="194" t="s">
        <v>1855</v>
      </c>
      <c r="F177" s="195" t="s">
        <v>1856</v>
      </c>
      <c r="G177" s="196" t="s">
        <v>249</v>
      </c>
      <c r="H177" s="197">
        <v>22</v>
      </c>
      <c r="I177" s="198"/>
      <c r="J177" s="199">
        <f>ROUND(I177*H177,2)</f>
        <v>0</v>
      </c>
      <c r="K177" s="200"/>
      <c r="L177" s="40"/>
      <c r="M177" s="201" t="s">
        <v>1</v>
      </c>
      <c r="N177" s="202" t="s">
        <v>44</v>
      </c>
      <c r="O177" s="72"/>
      <c r="P177" s="203">
        <f>O177*H177</f>
        <v>0</v>
      </c>
      <c r="Q177" s="203">
        <v>0</v>
      </c>
      <c r="R177" s="203">
        <f>Q177*H177</f>
        <v>0</v>
      </c>
      <c r="S177" s="203">
        <v>0</v>
      </c>
      <c r="T177" s="204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05" t="s">
        <v>166</v>
      </c>
      <c r="AT177" s="205" t="s">
        <v>162</v>
      </c>
      <c r="AU177" s="205" t="s">
        <v>88</v>
      </c>
      <c r="AY177" s="18" t="s">
        <v>159</v>
      </c>
      <c r="BE177" s="206">
        <f>IF(N177="základní",J177,0)</f>
        <v>0</v>
      </c>
      <c r="BF177" s="206">
        <f>IF(N177="snížená",J177,0)</f>
        <v>0</v>
      </c>
      <c r="BG177" s="206">
        <f>IF(N177="zákl. přenesená",J177,0)</f>
        <v>0</v>
      </c>
      <c r="BH177" s="206">
        <f>IF(N177="sníž. přenesená",J177,0)</f>
        <v>0</v>
      </c>
      <c r="BI177" s="206">
        <f>IF(N177="nulová",J177,0)</f>
        <v>0</v>
      </c>
      <c r="BJ177" s="18" t="s">
        <v>88</v>
      </c>
      <c r="BK177" s="206">
        <f>ROUND(I177*H177,2)</f>
        <v>0</v>
      </c>
      <c r="BL177" s="18" t="s">
        <v>166</v>
      </c>
      <c r="BM177" s="205" t="s">
        <v>1857</v>
      </c>
    </row>
    <row r="178" spans="1:65" s="12" customFormat="1" ht="22.9" customHeight="1">
      <c r="B178" s="177"/>
      <c r="C178" s="178"/>
      <c r="D178" s="179" t="s">
        <v>77</v>
      </c>
      <c r="E178" s="191" t="s">
        <v>1858</v>
      </c>
      <c r="F178" s="191" t="s">
        <v>1859</v>
      </c>
      <c r="G178" s="178"/>
      <c r="H178" s="178"/>
      <c r="I178" s="181"/>
      <c r="J178" s="192">
        <f>BK178</f>
        <v>0</v>
      </c>
      <c r="K178" s="178"/>
      <c r="L178" s="183"/>
      <c r="M178" s="184"/>
      <c r="N178" s="185"/>
      <c r="O178" s="185"/>
      <c r="P178" s="186">
        <f>SUM(P179:P183)</f>
        <v>0</v>
      </c>
      <c r="Q178" s="185"/>
      <c r="R178" s="186">
        <f>SUM(R179:R183)</f>
        <v>0</v>
      </c>
      <c r="S178" s="185"/>
      <c r="T178" s="187">
        <f>SUM(T179:T183)</f>
        <v>0</v>
      </c>
      <c r="AR178" s="188" t="s">
        <v>86</v>
      </c>
      <c r="AT178" s="189" t="s">
        <v>77</v>
      </c>
      <c r="AU178" s="189" t="s">
        <v>86</v>
      </c>
      <c r="AY178" s="188" t="s">
        <v>159</v>
      </c>
      <c r="BK178" s="190">
        <f>SUM(BK179:BK183)</f>
        <v>0</v>
      </c>
    </row>
    <row r="179" spans="1:65" s="2" customFormat="1" ht="16.5" customHeight="1">
      <c r="A179" s="35"/>
      <c r="B179" s="36"/>
      <c r="C179" s="193" t="s">
        <v>8</v>
      </c>
      <c r="D179" s="193" t="s">
        <v>162</v>
      </c>
      <c r="E179" s="194" t="s">
        <v>1860</v>
      </c>
      <c r="F179" s="195" t="s">
        <v>1861</v>
      </c>
      <c r="G179" s="196" t="s">
        <v>249</v>
      </c>
      <c r="H179" s="197">
        <v>2</v>
      </c>
      <c r="I179" s="198"/>
      <c r="J179" s="199">
        <f>ROUND(I179*H179,2)</f>
        <v>0</v>
      </c>
      <c r="K179" s="200"/>
      <c r="L179" s="40"/>
      <c r="M179" s="201" t="s">
        <v>1</v>
      </c>
      <c r="N179" s="202" t="s">
        <v>44</v>
      </c>
      <c r="O179" s="72"/>
      <c r="P179" s="203">
        <f>O179*H179</f>
        <v>0</v>
      </c>
      <c r="Q179" s="203">
        <v>0</v>
      </c>
      <c r="R179" s="203">
        <f>Q179*H179</f>
        <v>0</v>
      </c>
      <c r="S179" s="203">
        <v>0</v>
      </c>
      <c r="T179" s="204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05" t="s">
        <v>166</v>
      </c>
      <c r="AT179" s="205" t="s">
        <v>162</v>
      </c>
      <c r="AU179" s="205" t="s">
        <v>88</v>
      </c>
      <c r="AY179" s="18" t="s">
        <v>159</v>
      </c>
      <c r="BE179" s="206">
        <f>IF(N179="základní",J179,0)</f>
        <v>0</v>
      </c>
      <c r="BF179" s="206">
        <f>IF(N179="snížená",J179,0)</f>
        <v>0</v>
      </c>
      <c r="BG179" s="206">
        <f>IF(N179="zákl. přenesená",J179,0)</f>
        <v>0</v>
      </c>
      <c r="BH179" s="206">
        <f>IF(N179="sníž. přenesená",J179,0)</f>
        <v>0</v>
      </c>
      <c r="BI179" s="206">
        <f>IF(N179="nulová",J179,0)</f>
        <v>0</v>
      </c>
      <c r="BJ179" s="18" t="s">
        <v>88</v>
      </c>
      <c r="BK179" s="206">
        <f>ROUND(I179*H179,2)</f>
        <v>0</v>
      </c>
      <c r="BL179" s="18" t="s">
        <v>166</v>
      </c>
      <c r="BM179" s="205" t="s">
        <v>1862</v>
      </c>
    </row>
    <row r="180" spans="1:65" s="2" customFormat="1" ht="16.5" customHeight="1">
      <c r="A180" s="35"/>
      <c r="B180" s="36"/>
      <c r="C180" s="193" t="s">
        <v>238</v>
      </c>
      <c r="D180" s="193" t="s">
        <v>162</v>
      </c>
      <c r="E180" s="194" t="s">
        <v>1863</v>
      </c>
      <c r="F180" s="195" t="s">
        <v>1864</v>
      </c>
      <c r="G180" s="196" t="s">
        <v>249</v>
      </c>
      <c r="H180" s="197">
        <v>2</v>
      </c>
      <c r="I180" s="198"/>
      <c r="J180" s="199">
        <f>ROUND(I180*H180,2)</f>
        <v>0</v>
      </c>
      <c r="K180" s="200"/>
      <c r="L180" s="40"/>
      <c r="M180" s="201" t="s">
        <v>1</v>
      </c>
      <c r="N180" s="202" t="s">
        <v>44</v>
      </c>
      <c r="O180" s="72"/>
      <c r="P180" s="203">
        <f>O180*H180</f>
        <v>0</v>
      </c>
      <c r="Q180" s="203">
        <v>0</v>
      </c>
      <c r="R180" s="203">
        <f>Q180*H180</f>
        <v>0</v>
      </c>
      <c r="S180" s="203">
        <v>0</v>
      </c>
      <c r="T180" s="204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05" t="s">
        <v>166</v>
      </c>
      <c r="AT180" s="205" t="s">
        <v>162</v>
      </c>
      <c r="AU180" s="205" t="s">
        <v>88</v>
      </c>
      <c r="AY180" s="18" t="s">
        <v>159</v>
      </c>
      <c r="BE180" s="206">
        <f>IF(N180="základní",J180,0)</f>
        <v>0</v>
      </c>
      <c r="BF180" s="206">
        <f>IF(N180="snížená",J180,0)</f>
        <v>0</v>
      </c>
      <c r="BG180" s="206">
        <f>IF(N180="zákl. přenesená",J180,0)</f>
        <v>0</v>
      </c>
      <c r="BH180" s="206">
        <f>IF(N180="sníž. přenesená",J180,0)</f>
        <v>0</v>
      </c>
      <c r="BI180" s="206">
        <f>IF(N180="nulová",J180,0)</f>
        <v>0</v>
      </c>
      <c r="BJ180" s="18" t="s">
        <v>88</v>
      </c>
      <c r="BK180" s="206">
        <f>ROUND(I180*H180,2)</f>
        <v>0</v>
      </c>
      <c r="BL180" s="18" t="s">
        <v>166</v>
      </c>
      <c r="BM180" s="205" t="s">
        <v>1865</v>
      </c>
    </row>
    <row r="181" spans="1:65" s="2" customFormat="1" ht="16.5" customHeight="1">
      <c r="A181" s="35"/>
      <c r="B181" s="36"/>
      <c r="C181" s="193" t="s">
        <v>255</v>
      </c>
      <c r="D181" s="193" t="s">
        <v>162</v>
      </c>
      <c r="E181" s="194" t="s">
        <v>1866</v>
      </c>
      <c r="F181" s="195" t="s">
        <v>1867</v>
      </c>
      <c r="G181" s="196" t="s">
        <v>249</v>
      </c>
      <c r="H181" s="197">
        <v>2</v>
      </c>
      <c r="I181" s="198"/>
      <c r="J181" s="199">
        <f>ROUND(I181*H181,2)</f>
        <v>0</v>
      </c>
      <c r="K181" s="200"/>
      <c r="L181" s="40"/>
      <c r="M181" s="201" t="s">
        <v>1</v>
      </c>
      <c r="N181" s="202" t="s">
        <v>44</v>
      </c>
      <c r="O181" s="72"/>
      <c r="P181" s="203">
        <f>O181*H181</f>
        <v>0</v>
      </c>
      <c r="Q181" s="203">
        <v>0</v>
      </c>
      <c r="R181" s="203">
        <f>Q181*H181</f>
        <v>0</v>
      </c>
      <c r="S181" s="203">
        <v>0</v>
      </c>
      <c r="T181" s="204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05" t="s">
        <v>166</v>
      </c>
      <c r="AT181" s="205" t="s">
        <v>162</v>
      </c>
      <c r="AU181" s="205" t="s">
        <v>88</v>
      </c>
      <c r="AY181" s="18" t="s">
        <v>159</v>
      </c>
      <c r="BE181" s="206">
        <f>IF(N181="základní",J181,0)</f>
        <v>0</v>
      </c>
      <c r="BF181" s="206">
        <f>IF(N181="snížená",J181,0)</f>
        <v>0</v>
      </c>
      <c r="BG181" s="206">
        <f>IF(N181="zákl. přenesená",J181,0)</f>
        <v>0</v>
      </c>
      <c r="BH181" s="206">
        <f>IF(N181="sníž. přenesená",J181,0)</f>
        <v>0</v>
      </c>
      <c r="BI181" s="206">
        <f>IF(N181="nulová",J181,0)</f>
        <v>0</v>
      </c>
      <c r="BJ181" s="18" t="s">
        <v>88</v>
      </c>
      <c r="BK181" s="206">
        <f>ROUND(I181*H181,2)</f>
        <v>0</v>
      </c>
      <c r="BL181" s="18" t="s">
        <v>166</v>
      </c>
      <c r="BM181" s="205" t="s">
        <v>1868</v>
      </c>
    </row>
    <row r="182" spans="1:65" s="2" customFormat="1" ht="16.5" customHeight="1">
      <c r="A182" s="35"/>
      <c r="B182" s="36"/>
      <c r="C182" s="193" t="s">
        <v>261</v>
      </c>
      <c r="D182" s="193" t="s">
        <v>162</v>
      </c>
      <c r="E182" s="194" t="s">
        <v>1869</v>
      </c>
      <c r="F182" s="195" t="s">
        <v>1870</v>
      </c>
      <c r="G182" s="196" t="s">
        <v>249</v>
      </c>
      <c r="H182" s="197">
        <v>2</v>
      </c>
      <c r="I182" s="198"/>
      <c r="J182" s="199">
        <f>ROUND(I182*H182,2)</f>
        <v>0</v>
      </c>
      <c r="K182" s="200"/>
      <c r="L182" s="40"/>
      <c r="M182" s="201" t="s">
        <v>1</v>
      </c>
      <c r="N182" s="202" t="s">
        <v>44</v>
      </c>
      <c r="O182" s="72"/>
      <c r="P182" s="203">
        <f>O182*H182</f>
        <v>0</v>
      </c>
      <c r="Q182" s="203">
        <v>0</v>
      </c>
      <c r="R182" s="203">
        <f>Q182*H182</f>
        <v>0</v>
      </c>
      <c r="S182" s="203">
        <v>0</v>
      </c>
      <c r="T182" s="204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05" t="s">
        <v>166</v>
      </c>
      <c r="AT182" s="205" t="s">
        <v>162</v>
      </c>
      <c r="AU182" s="205" t="s">
        <v>88</v>
      </c>
      <c r="AY182" s="18" t="s">
        <v>159</v>
      </c>
      <c r="BE182" s="206">
        <f>IF(N182="základní",J182,0)</f>
        <v>0</v>
      </c>
      <c r="BF182" s="206">
        <f>IF(N182="snížená",J182,0)</f>
        <v>0</v>
      </c>
      <c r="BG182" s="206">
        <f>IF(N182="zákl. přenesená",J182,0)</f>
        <v>0</v>
      </c>
      <c r="BH182" s="206">
        <f>IF(N182="sníž. přenesená",J182,0)</f>
        <v>0</v>
      </c>
      <c r="BI182" s="206">
        <f>IF(N182="nulová",J182,0)</f>
        <v>0</v>
      </c>
      <c r="BJ182" s="18" t="s">
        <v>88</v>
      </c>
      <c r="BK182" s="206">
        <f>ROUND(I182*H182,2)</f>
        <v>0</v>
      </c>
      <c r="BL182" s="18" t="s">
        <v>166</v>
      </c>
      <c r="BM182" s="205" t="s">
        <v>1871</v>
      </c>
    </row>
    <row r="183" spans="1:65" s="2" customFormat="1" ht="16.5" customHeight="1">
      <c r="A183" s="35"/>
      <c r="B183" s="36"/>
      <c r="C183" s="193" t="s">
        <v>266</v>
      </c>
      <c r="D183" s="193" t="s">
        <v>162</v>
      </c>
      <c r="E183" s="194" t="s">
        <v>1872</v>
      </c>
      <c r="F183" s="195" t="s">
        <v>1873</v>
      </c>
      <c r="G183" s="196" t="s">
        <v>249</v>
      </c>
      <c r="H183" s="197">
        <v>2</v>
      </c>
      <c r="I183" s="198"/>
      <c r="J183" s="199">
        <f>ROUND(I183*H183,2)</f>
        <v>0</v>
      </c>
      <c r="K183" s="200"/>
      <c r="L183" s="40"/>
      <c r="M183" s="201" t="s">
        <v>1</v>
      </c>
      <c r="N183" s="202" t="s">
        <v>44</v>
      </c>
      <c r="O183" s="72"/>
      <c r="P183" s="203">
        <f>O183*H183</f>
        <v>0</v>
      </c>
      <c r="Q183" s="203">
        <v>0</v>
      </c>
      <c r="R183" s="203">
        <f>Q183*H183</f>
        <v>0</v>
      </c>
      <c r="S183" s="203">
        <v>0</v>
      </c>
      <c r="T183" s="204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05" t="s">
        <v>166</v>
      </c>
      <c r="AT183" s="205" t="s">
        <v>162</v>
      </c>
      <c r="AU183" s="205" t="s">
        <v>88</v>
      </c>
      <c r="AY183" s="18" t="s">
        <v>159</v>
      </c>
      <c r="BE183" s="206">
        <f>IF(N183="základní",J183,0)</f>
        <v>0</v>
      </c>
      <c r="BF183" s="206">
        <f>IF(N183="snížená",J183,0)</f>
        <v>0</v>
      </c>
      <c r="BG183" s="206">
        <f>IF(N183="zákl. přenesená",J183,0)</f>
        <v>0</v>
      </c>
      <c r="BH183" s="206">
        <f>IF(N183="sníž. přenesená",J183,0)</f>
        <v>0</v>
      </c>
      <c r="BI183" s="206">
        <f>IF(N183="nulová",J183,0)</f>
        <v>0</v>
      </c>
      <c r="BJ183" s="18" t="s">
        <v>88</v>
      </c>
      <c r="BK183" s="206">
        <f>ROUND(I183*H183,2)</f>
        <v>0</v>
      </c>
      <c r="BL183" s="18" t="s">
        <v>166</v>
      </c>
      <c r="BM183" s="205" t="s">
        <v>1874</v>
      </c>
    </row>
    <row r="184" spans="1:65" s="12" customFormat="1" ht="22.9" customHeight="1">
      <c r="B184" s="177"/>
      <c r="C184" s="178"/>
      <c r="D184" s="179" t="s">
        <v>77</v>
      </c>
      <c r="E184" s="191" t="s">
        <v>1875</v>
      </c>
      <c r="F184" s="191" t="s">
        <v>1876</v>
      </c>
      <c r="G184" s="178"/>
      <c r="H184" s="178"/>
      <c r="I184" s="181"/>
      <c r="J184" s="192">
        <f>BK184</f>
        <v>0</v>
      </c>
      <c r="K184" s="178"/>
      <c r="L184" s="183"/>
      <c r="M184" s="184"/>
      <c r="N184" s="185"/>
      <c r="O184" s="185"/>
      <c r="P184" s="186">
        <f>SUM(P185:P189)</f>
        <v>0</v>
      </c>
      <c r="Q184" s="185"/>
      <c r="R184" s="186">
        <f>SUM(R185:R189)</f>
        <v>0</v>
      </c>
      <c r="S184" s="185"/>
      <c r="T184" s="187">
        <f>SUM(T185:T189)</f>
        <v>0</v>
      </c>
      <c r="AR184" s="188" t="s">
        <v>86</v>
      </c>
      <c r="AT184" s="189" t="s">
        <v>77</v>
      </c>
      <c r="AU184" s="189" t="s">
        <v>86</v>
      </c>
      <c r="AY184" s="188" t="s">
        <v>159</v>
      </c>
      <c r="BK184" s="190">
        <f>SUM(BK185:BK189)</f>
        <v>0</v>
      </c>
    </row>
    <row r="185" spans="1:65" s="2" customFormat="1" ht="16.5" customHeight="1">
      <c r="A185" s="35"/>
      <c r="B185" s="36"/>
      <c r="C185" s="193" t="s">
        <v>254</v>
      </c>
      <c r="D185" s="193" t="s">
        <v>162</v>
      </c>
      <c r="E185" s="194" t="s">
        <v>1877</v>
      </c>
      <c r="F185" s="195" t="s">
        <v>1878</v>
      </c>
      <c r="G185" s="196" t="s">
        <v>1805</v>
      </c>
      <c r="H185" s="197">
        <v>44</v>
      </c>
      <c r="I185" s="198"/>
      <c r="J185" s="199">
        <f>ROUND(I185*H185,2)</f>
        <v>0</v>
      </c>
      <c r="K185" s="200"/>
      <c r="L185" s="40"/>
      <c r="M185" s="201" t="s">
        <v>1</v>
      </c>
      <c r="N185" s="202" t="s">
        <v>44</v>
      </c>
      <c r="O185" s="72"/>
      <c r="P185" s="203">
        <f>O185*H185</f>
        <v>0</v>
      </c>
      <c r="Q185" s="203">
        <v>0</v>
      </c>
      <c r="R185" s="203">
        <f>Q185*H185</f>
        <v>0</v>
      </c>
      <c r="S185" s="203">
        <v>0</v>
      </c>
      <c r="T185" s="204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05" t="s">
        <v>166</v>
      </c>
      <c r="AT185" s="205" t="s">
        <v>162</v>
      </c>
      <c r="AU185" s="205" t="s">
        <v>88</v>
      </c>
      <c r="AY185" s="18" t="s">
        <v>159</v>
      </c>
      <c r="BE185" s="206">
        <f>IF(N185="základní",J185,0)</f>
        <v>0</v>
      </c>
      <c r="BF185" s="206">
        <f>IF(N185="snížená",J185,0)</f>
        <v>0</v>
      </c>
      <c r="BG185" s="206">
        <f>IF(N185="zákl. přenesená",J185,0)</f>
        <v>0</v>
      </c>
      <c r="BH185" s="206">
        <f>IF(N185="sníž. přenesená",J185,0)</f>
        <v>0</v>
      </c>
      <c r="BI185" s="206">
        <f>IF(N185="nulová",J185,0)</f>
        <v>0</v>
      </c>
      <c r="BJ185" s="18" t="s">
        <v>88</v>
      </c>
      <c r="BK185" s="206">
        <f>ROUND(I185*H185,2)</f>
        <v>0</v>
      </c>
      <c r="BL185" s="18" t="s">
        <v>166</v>
      </c>
      <c r="BM185" s="205" t="s">
        <v>1879</v>
      </c>
    </row>
    <row r="186" spans="1:65" s="2" customFormat="1" ht="16.5" customHeight="1">
      <c r="A186" s="35"/>
      <c r="B186" s="36"/>
      <c r="C186" s="193" t="s">
        <v>7</v>
      </c>
      <c r="D186" s="193" t="s">
        <v>162</v>
      </c>
      <c r="E186" s="194" t="s">
        <v>1880</v>
      </c>
      <c r="F186" s="195" t="s">
        <v>1881</v>
      </c>
      <c r="G186" s="196" t="s">
        <v>1805</v>
      </c>
      <c r="H186" s="197">
        <v>6</v>
      </c>
      <c r="I186" s="198"/>
      <c r="J186" s="199">
        <f>ROUND(I186*H186,2)</f>
        <v>0</v>
      </c>
      <c r="K186" s="200"/>
      <c r="L186" s="40"/>
      <c r="M186" s="201" t="s">
        <v>1</v>
      </c>
      <c r="N186" s="202" t="s">
        <v>44</v>
      </c>
      <c r="O186" s="72"/>
      <c r="P186" s="203">
        <f>O186*H186</f>
        <v>0</v>
      </c>
      <c r="Q186" s="203">
        <v>0</v>
      </c>
      <c r="R186" s="203">
        <f>Q186*H186</f>
        <v>0</v>
      </c>
      <c r="S186" s="203">
        <v>0</v>
      </c>
      <c r="T186" s="204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05" t="s">
        <v>166</v>
      </c>
      <c r="AT186" s="205" t="s">
        <v>162</v>
      </c>
      <c r="AU186" s="205" t="s">
        <v>88</v>
      </c>
      <c r="AY186" s="18" t="s">
        <v>159</v>
      </c>
      <c r="BE186" s="206">
        <f>IF(N186="základní",J186,0)</f>
        <v>0</v>
      </c>
      <c r="BF186" s="206">
        <f>IF(N186="snížená",J186,0)</f>
        <v>0</v>
      </c>
      <c r="BG186" s="206">
        <f>IF(N186="zákl. přenesená",J186,0)</f>
        <v>0</v>
      </c>
      <c r="BH186" s="206">
        <f>IF(N186="sníž. přenesená",J186,0)</f>
        <v>0</v>
      </c>
      <c r="BI186" s="206">
        <f>IF(N186="nulová",J186,0)</f>
        <v>0</v>
      </c>
      <c r="BJ186" s="18" t="s">
        <v>88</v>
      </c>
      <c r="BK186" s="206">
        <f>ROUND(I186*H186,2)</f>
        <v>0</v>
      </c>
      <c r="BL186" s="18" t="s">
        <v>166</v>
      </c>
      <c r="BM186" s="205" t="s">
        <v>1882</v>
      </c>
    </row>
    <row r="187" spans="1:65" s="2" customFormat="1" ht="16.5" customHeight="1">
      <c r="A187" s="35"/>
      <c r="B187" s="36"/>
      <c r="C187" s="193" t="s">
        <v>287</v>
      </c>
      <c r="D187" s="193" t="s">
        <v>162</v>
      </c>
      <c r="E187" s="194" t="s">
        <v>1883</v>
      </c>
      <c r="F187" s="195" t="s">
        <v>1884</v>
      </c>
      <c r="G187" s="196" t="s">
        <v>1805</v>
      </c>
      <c r="H187" s="197">
        <v>2</v>
      </c>
      <c r="I187" s="198"/>
      <c r="J187" s="199">
        <f>ROUND(I187*H187,2)</f>
        <v>0</v>
      </c>
      <c r="K187" s="200"/>
      <c r="L187" s="40"/>
      <c r="M187" s="201" t="s">
        <v>1</v>
      </c>
      <c r="N187" s="202" t="s">
        <v>44</v>
      </c>
      <c r="O187" s="72"/>
      <c r="P187" s="203">
        <f>O187*H187</f>
        <v>0</v>
      </c>
      <c r="Q187" s="203">
        <v>0</v>
      </c>
      <c r="R187" s="203">
        <f>Q187*H187</f>
        <v>0</v>
      </c>
      <c r="S187" s="203">
        <v>0</v>
      </c>
      <c r="T187" s="204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05" t="s">
        <v>166</v>
      </c>
      <c r="AT187" s="205" t="s">
        <v>162</v>
      </c>
      <c r="AU187" s="205" t="s">
        <v>88</v>
      </c>
      <c r="AY187" s="18" t="s">
        <v>159</v>
      </c>
      <c r="BE187" s="206">
        <f>IF(N187="základní",J187,0)</f>
        <v>0</v>
      </c>
      <c r="BF187" s="206">
        <f>IF(N187="snížená",J187,0)</f>
        <v>0</v>
      </c>
      <c r="BG187" s="206">
        <f>IF(N187="zákl. přenesená",J187,0)</f>
        <v>0</v>
      </c>
      <c r="BH187" s="206">
        <f>IF(N187="sníž. přenesená",J187,0)</f>
        <v>0</v>
      </c>
      <c r="BI187" s="206">
        <f>IF(N187="nulová",J187,0)</f>
        <v>0</v>
      </c>
      <c r="BJ187" s="18" t="s">
        <v>88</v>
      </c>
      <c r="BK187" s="206">
        <f>ROUND(I187*H187,2)</f>
        <v>0</v>
      </c>
      <c r="BL187" s="18" t="s">
        <v>166</v>
      </c>
      <c r="BM187" s="205" t="s">
        <v>1885</v>
      </c>
    </row>
    <row r="188" spans="1:65" s="2" customFormat="1" ht="16.5" customHeight="1">
      <c r="A188" s="35"/>
      <c r="B188" s="36"/>
      <c r="C188" s="193" t="s">
        <v>292</v>
      </c>
      <c r="D188" s="193" t="s">
        <v>162</v>
      </c>
      <c r="E188" s="194" t="s">
        <v>1886</v>
      </c>
      <c r="F188" s="195" t="s">
        <v>1887</v>
      </c>
      <c r="G188" s="196" t="s">
        <v>1805</v>
      </c>
      <c r="H188" s="197">
        <v>18</v>
      </c>
      <c r="I188" s="198"/>
      <c r="J188" s="199">
        <f>ROUND(I188*H188,2)</f>
        <v>0</v>
      </c>
      <c r="K188" s="200"/>
      <c r="L188" s="40"/>
      <c r="M188" s="201" t="s">
        <v>1</v>
      </c>
      <c r="N188" s="202" t="s">
        <v>44</v>
      </c>
      <c r="O188" s="72"/>
      <c r="P188" s="203">
        <f>O188*H188</f>
        <v>0</v>
      </c>
      <c r="Q188" s="203">
        <v>0</v>
      </c>
      <c r="R188" s="203">
        <f>Q188*H188</f>
        <v>0</v>
      </c>
      <c r="S188" s="203">
        <v>0</v>
      </c>
      <c r="T188" s="204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05" t="s">
        <v>166</v>
      </c>
      <c r="AT188" s="205" t="s">
        <v>162</v>
      </c>
      <c r="AU188" s="205" t="s">
        <v>88</v>
      </c>
      <c r="AY188" s="18" t="s">
        <v>159</v>
      </c>
      <c r="BE188" s="206">
        <f>IF(N188="základní",J188,0)</f>
        <v>0</v>
      </c>
      <c r="BF188" s="206">
        <f>IF(N188="snížená",J188,0)</f>
        <v>0</v>
      </c>
      <c r="BG188" s="206">
        <f>IF(N188="zákl. přenesená",J188,0)</f>
        <v>0</v>
      </c>
      <c r="BH188" s="206">
        <f>IF(N188="sníž. přenesená",J188,0)</f>
        <v>0</v>
      </c>
      <c r="BI188" s="206">
        <f>IF(N188="nulová",J188,0)</f>
        <v>0</v>
      </c>
      <c r="BJ188" s="18" t="s">
        <v>88</v>
      </c>
      <c r="BK188" s="206">
        <f>ROUND(I188*H188,2)</f>
        <v>0</v>
      </c>
      <c r="BL188" s="18" t="s">
        <v>166</v>
      </c>
      <c r="BM188" s="205" t="s">
        <v>1888</v>
      </c>
    </row>
    <row r="189" spans="1:65" s="2" customFormat="1" ht="21.75" customHeight="1">
      <c r="A189" s="35"/>
      <c r="B189" s="36"/>
      <c r="C189" s="193" t="s">
        <v>296</v>
      </c>
      <c r="D189" s="193" t="s">
        <v>162</v>
      </c>
      <c r="E189" s="194" t="s">
        <v>1889</v>
      </c>
      <c r="F189" s="195" t="s">
        <v>1890</v>
      </c>
      <c r="G189" s="196" t="s">
        <v>1805</v>
      </c>
      <c r="H189" s="197">
        <v>18</v>
      </c>
      <c r="I189" s="198"/>
      <c r="J189" s="199">
        <f>ROUND(I189*H189,2)</f>
        <v>0</v>
      </c>
      <c r="K189" s="200"/>
      <c r="L189" s="40"/>
      <c r="M189" s="201" t="s">
        <v>1</v>
      </c>
      <c r="N189" s="202" t="s">
        <v>44</v>
      </c>
      <c r="O189" s="72"/>
      <c r="P189" s="203">
        <f>O189*H189</f>
        <v>0</v>
      </c>
      <c r="Q189" s="203">
        <v>0</v>
      </c>
      <c r="R189" s="203">
        <f>Q189*H189</f>
        <v>0</v>
      </c>
      <c r="S189" s="203">
        <v>0</v>
      </c>
      <c r="T189" s="204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05" t="s">
        <v>166</v>
      </c>
      <c r="AT189" s="205" t="s">
        <v>162</v>
      </c>
      <c r="AU189" s="205" t="s">
        <v>88</v>
      </c>
      <c r="AY189" s="18" t="s">
        <v>159</v>
      </c>
      <c r="BE189" s="206">
        <f>IF(N189="základní",J189,0)</f>
        <v>0</v>
      </c>
      <c r="BF189" s="206">
        <f>IF(N189="snížená",J189,0)</f>
        <v>0</v>
      </c>
      <c r="BG189" s="206">
        <f>IF(N189="zákl. přenesená",J189,0)</f>
        <v>0</v>
      </c>
      <c r="BH189" s="206">
        <f>IF(N189="sníž. přenesená",J189,0)</f>
        <v>0</v>
      </c>
      <c r="BI189" s="206">
        <f>IF(N189="nulová",J189,0)</f>
        <v>0</v>
      </c>
      <c r="BJ189" s="18" t="s">
        <v>88</v>
      </c>
      <c r="BK189" s="206">
        <f>ROUND(I189*H189,2)</f>
        <v>0</v>
      </c>
      <c r="BL189" s="18" t="s">
        <v>166</v>
      </c>
      <c r="BM189" s="205" t="s">
        <v>1891</v>
      </c>
    </row>
    <row r="190" spans="1:65" s="12" customFormat="1" ht="22.9" customHeight="1">
      <c r="B190" s="177"/>
      <c r="C190" s="178"/>
      <c r="D190" s="179" t="s">
        <v>77</v>
      </c>
      <c r="E190" s="191" t="s">
        <v>1892</v>
      </c>
      <c r="F190" s="191" t="s">
        <v>1893</v>
      </c>
      <c r="G190" s="178"/>
      <c r="H190" s="178"/>
      <c r="I190" s="181"/>
      <c r="J190" s="192">
        <f>BK190</f>
        <v>0</v>
      </c>
      <c r="K190" s="178"/>
      <c r="L190" s="183"/>
      <c r="M190" s="184"/>
      <c r="N190" s="185"/>
      <c r="O190" s="185"/>
      <c r="P190" s="186">
        <f>SUM(P191:P193)</f>
        <v>0</v>
      </c>
      <c r="Q190" s="185"/>
      <c r="R190" s="186">
        <f>SUM(R191:R193)</f>
        <v>0</v>
      </c>
      <c r="S190" s="185"/>
      <c r="T190" s="187">
        <f>SUM(T191:T193)</f>
        <v>0</v>
      </c>
      <c r="AR190" s="188" t="s">
        <v>86</v>
      </c>
      <c r="AT190" s="189" t="s">
        <v>77</v>
      </c>
      <c r="AU190" s="189" t="s">
        <v>86</v>
      </c>
      <c r="AY190" s="188" t="s">
        <v>159</v>
      </c>
      <c r="BK190" s="190">
        <f>SUM(BK191:BK193)</f>
        <v>0</v>
      </c>
    </row>
    <row r="191" spans="1:65" s="2" customFormat="1" ht="21.75" customHeight="1">
      <c r="A191" s="35"/>
      <c r="B191" s="36"/>
      <c r="C191" s="193" t="s">
        <v>300</v>
      </c>
      <c r="D191" s="193" t="s">
        <v>162</v>
      </c>
      <c r="E191" s="194" t="s">
        <v>1894</v>
      </c>
      <c r="F191" s="195" t="s">
        <v>1895</v>
      </c>
      <c r="G191" s="196" t="s">
        <v>1805</v>
      </c>
      <c r="H191" s="197">
        <v>7</v>
      </c>
      <c r="I191" s="198"/>
      <c r="J191" s="199">
        <f>ROUND(I191*H191,2)</f>
        <v>0</v>
      </c>
      <c r="K191" s="200"/>
      <c r="L191" s="40"/>
      <c r="M191" s="201" t="s">
        <v>1</v>
      </c>
      <c r="N191" s="202" t="s">
        <v>44</v>
      </c>
      <c r="O191" s="72"/>
      <c r="P191" s="203">
        <f>O191*H191</f>
        <v>0</v>
      </c>
      <c r="Q191" s="203">
        <v>0</v>
      </c>
      <c r="R191" s="203">
        <f>Q191*H191</f>
        <v>0</v>
      </c>
      <c r="S191" s="203">
        <v>0</v>
      </c>
      <c r="T191" s="204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05" t="s">
        <v>166</v>
      </c>
      <c r="AT191" s="205" t="s">
        <v>162</v>
      </c>
      <c r="AU191" s="205" t="s">
        <v>88</v>
      </c>
      <c r="AY191" s="18" t="s">
        <v>159</v>
      </c>
      <c r="BE191" s="206">
        <f>IF(N191="základní",J191,0)</f>
        <v>0</v>
      </c>
      <c r="BF191" s="206">
        <f>IF(N191="snížená",J191,0)</f>
        <v>0</v>
      </c>
      <c r="BG191" s="206">
        <f>IF(N191="zákl. přenesená",J191,0)</f>
        <v>0</v>
      </c>
      <c r="BH191" s="206">
        <f>IF(N191="sníž. přenesená",J191,0)</f>
        <v>0</v>
      </c>
      <c r="BI191" s="206">
        <f>IF(N191="nulová",J191,0)</f>
        <v>0</v>
      </c>
      <c r="BJ191" s="18" t="s">
        <v>88</v>
      </c>
      <c r="BK191" s="206">
        <f>ROUND(I191*H191,2)</f>
        <v>0</v>
      </c>
      <c r="BL191" s="18" t="s">
        <v>166</v>
      </c>
      <c r="BM191" s="205" t="s">
        <v>1896</v>
      </c>
    </row>
    <row r="192" spans="1:65" s="2" customFormat="1" ht="24.2" customHeight="1">
      <c r="A192" s="35"/>
      <c r="B192" s="36"/>
      <c r="C192" s="193" t="s">
        <v>309</v>
      </c>
      <c r="D192" s="193" t="s">
        <v>162</v>
      </c>
      <c r="E192" s="194" t="s">
        <v>1897</v>
      </c>
      <c r="F192" s="195" t="s">
        <v>1898</v>
      </c>
      <c r="G192" s="196" t="s">
        <v>1805</v>
      </c>
      <c r="H192" s="197">
        <v>6</v>
      </c>
      <c r="I192" s="198"/>
      <c r="J192" s="199">
        <f>ROUND(I192*H192,2)</f>
        <v>0</v>
      </c>
      <c r="K192" s="200"/>
      <c r="L192" s="40"/>
      <c r="M192" s="201" t="s">
        <v>1</v>
      </c>
      <c r="N192" s="202" t="s">
        <v>44</v>
      </c>
      <c r="O192" s="72"/>
      <c r="P192" s="203">
        <f>O192*H192</f>
        <v>0</v>
      </c>
      <c r="Q192" s="203">
        <v>0</v>
      </c>
      <c r="R192" s="203">
        <f>Q192*H192</f>
        <v>0</v>
      </c>
      <c r="S192" s="203">
        <v>0</v>
      </c>
      <c r="T192" s="204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05" t="s">
        <v>166</v>
      </c>
      <c r="AT192" s="205" t="s">
        <v>162</v>
      </c>
      <c r="AU192" s="205" t="s">
        <v>88</v>
      </c>
      <c r="AY192" s="18" t="s">
        <v>159</v>
      </c>
      <c r="BE192" s="206">
        <f>IF(N192="základní",J192,0)</f>
        <v>0</v>
      </c>
      <c r="BF192" s="206">
        <f>IF(N192="snížená",J192,0)</f>
        <v>0</v>
      </c>
      <c r="BG192" s="206">
        <f>IF(N192="zákl. přenesená",J192,0)</f>
        <v>0</v>
      </c>
      <c r="BH192" s="206">
        <f>IF(N192="sníž. přenesená",J192,0)</f>
        <v>0</v>
      </c>
      <c r="BI192" s="206">
        <f>IF(N192="nulová",J192,0)</f>
        <v>0</v>
      </c>
      <c r="BJ192" s="18" t="s">
        <v>88</v>
      </c>
      <c r="BK192" s="206">
        <f>ROUND(I192*H192,2)</f>
        <v>0</v>
      </c>
      <c r="BL192" s="18" t="s">
        <v>166</v>
      </c>
      <c r="BM192" s="205" t="s">
        <v>1899</v>
      </c>
    </row>
    <row r="193" spans="1:65" s="2" customFormat="1" ht="24.2" customHeight="1">
      <c r="A193" s="35"/>
      <c r="B193" s="36"/>
      <c r="C193" s="193" t="s">
        <v>313</v>
      </c>
      <c r="D193" s="193" t="s">
        <v>162</v>
      </c>
      <c r="E193" s="194" t="s">
        <v>1900</v>
      </c>
      <c r="F193" s="195" t="s">
        <v>1901</v>
      </c>
      <c r="G193" s="196" t="s">
        <v>1805</v>
      </c>
      <c r="H193" s="197">
        <v>2</v>
      </c>
      <c r="I193" s="198"/>
      <c r="J193" s="199">
        <f>ROUND(I193*H193,2)</f>
        <v>0</v>
      </c>
      <c r="K193" s="200"/>
      <c r="L193" s="40"/>
      <c r="M193" s="201" t="s">
        <v>1</v>
      </c>
      <c r="N193" s="202" t="s">
        <v>44</v>
      </c>
      <c r="O193" s="72"/>
      <c r="P193" s="203">
        <f>O193*H193</f>
        <v>0</v>
      </c>
      <c r="Q193" s="203">
        <v>0</v>
      </c>
      <c r="R193" s="203">
        <f>Q193*H193</f>
        <v>0</v>
      </c>
      <c r="S193" s="203">
        <v>0</v>
      </c>
      <c r="T193" s="204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05" t="s">
        <v>166</v>
      </c>
      <c r="AT193" s="205" t="s">
        <v>162</v>
      </c>
      <c r="AU193" s="205" t="s">
        <v>88</v>
      </c>
      <c r="AY193" s="18" t="s">
        <v>159</v>
      </c>
      <c r="BE193" s="206">
        <f>IF(N193="základní",J193,0)</f>
        <v>0</v>
      </c>
      <c r="BF193" s="206">
        <f>IF(N193="snížená",J193,0)</f>
        <v>0</v>
      </c>
      <c r="BG193" s="206">
        <f>IF(N193="zákl. přenesená",J193,0)</f>
        <v>0</v>
      </c>
      <c r="BH193" s="206">
        <f>IF(N193="sníž. přenesená",J193,0)</f>
        <v>0</v>
      </c>
      <c r="BI193" s="206">
        <f>IF(N193="nulová",J193,0)</f>
        <v>0</v>
      </c>
      <c r="BJ193" s="18" t="s">
        <v>88</v>
      </c>
      <c r="BK193" s="206">
        <f>ROUND(I193*H193,2)</f>
        <v>0</v>
      </c>
      <c r="BL193" s="18" t="s">
        <v>166</v>
      </c>
      <c r="BM193" s="205" t="s">
        <v>1902</v>
      </c>
    </row>
    <row r="194" spans="1:65" s="12" customFormat="1" ht="22.9" customHeight="1">
      <c r="B194" s="177"/>
      <c r="C194" s="178"/>
      <c r="D194" s="179" t="s">
        <v>77</v>
      </c>
      <c r="E194" s="191" t="s">
        <v>1903</v>
      </c>
      <c r="F194" s="191" t="s">
        <v>1904</v>
      </c>
      <c r="G194" s="178"/>
      <c r="H194" s="178"/>
      <c r="I194" s="181"/>
      <c r="J194" s="192">
        <f>BK194</f>
        <v>0</v>
      </c>
      <c r="K194" s="178"/>
      <c r="L194" s="183"/>
      <c r="M194" s="184"/>
      <c r="N194" s="185"/>
      <c r="O194" s="185"/>
      <c r="P194" s="186">
        <f>SUM(P195:P196)</f>
        <v>0</v>
      </c>
      <c r="Q194" s="185"/>
      <c r="R194" s="186">
        <f>SUM(R195:R196)</f>
        <v>0</v>
      </c>
      <c r="S194" s="185"/>
      <c r="T194" s="187">
        <f>SUM(T195:T196)</f>
        <v>0</v>
      </c>
      <c r="AR194" s="188" t="s">
        <v>86</v>
      </c>
      <c r="AT194" s="189" t="s">
        <v>77</v>
      </c>
      <c r="AU194" s="189" t="s">
        <v>86</v>
      </c>
      <c r="AY194" s="188" t="s">
        <v>159</v>
      </c>
      <c r="BK194" s="190">
        <f>SUM(BK195:BK196)</f>
        <v>0</v>
      </c>
    </row>
    <row r="195" spans="1:65" s="2" customFormat="1" ht="16.5" customHeight="1">
      <c r="A195" s="35"/>
      <c r="B195" s="36"/>
      <c r="C195" s="193" t="s">
        <v>317</v>
      </c>
      <c r="D195" s="193" t="s">
        <v>162</v>
      </c>
      <c r="E195" s="194" t="s">
        <v>1905</v>
      </c>
      <c r="F195" s="195" t="s">
        <v>1906</v>
      </c>
      <c r="G195" s="196" t="s">
        <v>1805</v>
      </c>
      <c r="H195" s="197">
        <v>13</v>
      </c>
      <c r="I195" s="198"/>
      <c r="J195" s="199">
        <f>ROUND(I195*H195,2)</f>
        <v>0</v>
      </c>
      <c r="K195" s="200"/>
      <c r="L195" s="40"/>
      <c r="M195" s="201" t="s">
        <v>1</v>
      </c>
      <c r="N195" s="202" t="s">
        <v>44</v>
      </c>
      <c r="O195" s="72"/>
      <c r="P195" s="203">
        <f>O195*H195</f>
        <v>0</v>
      </c>
      <c r="Q195" s="203">
        <v>0</v>
      </c>
      <c r="R195" s="203">
        <f>Q195*H195</f>
        <v>0</v>
      </c>
      <c r="S195" s="203">
        <v>0</v>
      </c>
      <c r="T195" s="204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05" t="s">
        <v>166</v>
      </c>
      <c r="AT195" s="205" t="s">
        <v>162</v>
      </c>
      <c r="AU195" s="205" t="s">
        <v>88</v>
      </c>
      <c r="AY195" s="18" t="s">
        <v>159</v>
      </c>
      <c r="BE195" s="206">
        <f>IF(N195="základní",J195,0)</f>
        <v>0</v>
      </c>
      <c r="BF195" s="206">
        <f>IF(N195="snížená",J195,0)</f>
        <v>0</v>
      </c>
      <c r="BG195" s="206">
        <f>IF(N195="zákl. přenesená",J195,0)</f>
        <v>0</v>
      </c>
      <c r="BH195" s="206">
        <f>IF(N195="sníž. přenesená",J195,0)</f>
        <v>0</v>
      </c>
      <c r="BI195" s="206">
        <f>IF(N195="nulová",J195,0)</f>
        <v>0</v>
      </c>
      <c r="BJ195" s="18" t="s">
        <v>88</v>
      </c>
      <c r="BK195" s="206">
        <f>ROUND(I195*H195,2)</f>
        <v>0</v>
      </c>
      <c r="BL195" s="18" t="s">
        <v>166</v>
      </c>
      <c r="BM195" s="205" t="s">
        <v>1907</v>
      </c>
    </row>
    <row r="196" spans="1:65" s="2" customFormat="1" ht="16.5" customHeight="1">
      <c r="A196" s="35"/>
      <c r="B196" s="36"/>
      <c r="C196" s="193" t="s">
        <v>321</v>
      </c>
      <c r="D196" s="193" t="s">
        <v>162</v>
      </c>
      <c r="E196" s="194" t="s">
        <v>1908</v>
      </c>
      <c r="F196" s="195" t="s">
        <v>1909</v>
      </c>
      <c r="G196" s="196" t="s">
        <v>1805</v>
      </c>
      <c r="H196" s="197">
        <v>2</v>
      </c>
      <c r="I196" s="198"/>
      <c r="J196" s="199">
        <f>ROUND(I196*H196,2)</f>
        <v>0</v>
      </c>
      <c r="K196" s="200"/>
      <c r="L196" s="40"/>
      <c r="M196" s="201" t="s">
        <v>1</v>
      </c>
      <c r="N196" s="202" t="s">
        <v>44</v>
      </c>
      <c r="O196" s="72"/>
      <c r="P196" s="203">
        <f>O196*H196</f>
        <v>0</v>
      </c>
      <c r="Q196" s="203">
        <v>0</v>
      </c>
      <c r="R196" s="203">
        <f>Q196*H196</f>
        <v>0</v>
      </c>
      <c r="S196" s="203">
        <v>0</v>
      </c>
      <c r="T196" s="204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05" t="s">
        <v>166</v>
      </c>
      <c r="AT196" s="205" t="s">
        <v>162</v>
      </c>
      <c r="AU196" s="205" t="s">
        <v>88</v>
      </c>
      <c r="AY196" s="18" t="s">
        <v>159</v>
      </c>
      <c r="BE196" s="206">
        <f>IF(N196="základní",J196,0)</f>
        <v>0</v>
      </c>
      <c r="BF196" s="206">
        <f>IF(N196="snížená",J196,0)</f>
        <v>0</v>
      </c>
      <c r="BG196" s="206">
        <f>IF(N196="zákl. přenesená",J196,0)</f>
        <v>0</v>
      </c>
      <c r="BH196" s="206">
        <f>IF(N196="sníž. přenesená",J196,0)</f>
        <v>0</v>
      </c>
      <c r="BI196" s="206">
        <f>IF(N196="nulová",J196,0)</f>
        <v>0</v>
      </c>
      <c r="BJ196" s="18" t="s">
        <v>88</v>
      </c>
      <c r="BK196" s="206">
        <f>ROUND(I196*H196,2)</f>
        <v>0</v>
      </c>
      <c r="BL196" s="18" t="s">
        <v>166</v>
      </c>
      <c r="BM196" s="205" t="s">
        <v>1910</v>
      </c>
    </row>
    <row r="197" spans="1:65" s="12" customFormat="1" ht="22.9" customHeight="1">
      <c r="B197" s="177"/>
      <c r="C197" s="178"/>
      <c r="D197" s="179" t="s">
        <v>77</v>
      </c>
      <c r="E197" s="191" t="s">
        <v>1911</v>
      </c>
      <c r="F197" s="191" t="s">
        <v>1912</v>
      </c>
      <c r="G197" s="178"/>
      <c r="H197" s="178"/>
      <c r="I197" s="181"/>
      <c r="J197" s="192">
        <f>BK197</f>
        <v>0</v>
      </c>
      <c r="K197" s="178"/>
      <c r="L197" s="183"/>
      <c r="M197" s="184"/>
      <c r="N197" s="185"/>
      <c r="O197" s="185"/>
      <c r="P197" s="186">
        <f>P198</f>
        <v>0</v>
      </c>
      <c r="Q197" s="185"/>
      <c r="R197" s="186">
        <f>R198</f>
        <v>0</v>
      </c>
      <c r="S197" s="185"/>
      <c r="T197" s="187">
        <f>T198</f>
        <v>0</v>
      </c>
      <c r="AR197" s="188" t="s">
        <v>86</v>
      </c>
      <c r="AT197" s="189" t="s">
        <v>77</v>
      </c>
      <c r="AU197" s="189" t="s">
        <v>86</v>
      </c>
      <c r="AY197" s="188" t="s">
        <v>159</v>
      </c>
      <c r="BK197" s="190">
        <f>BK198</f>
        <v>0</v>
      </c>
    </row>
    <row r="198" spans="1:65" s="2" customFormat="1" ht="24.2" customHeight="1">
      <c r="A198" s="35"/>
      <c r="B198" s="36"/>
      <c r="C198" s="193" t="s">
        <v>327</v>
      </c>
      <c r="D198" s="193" t="s">
        <v>162</v>
      </c>
      <c r="E198" s="194" t="s">
        <v>1913</v>
      </c>
      <c r="F198" s="195" t="s">
        <v>1914</v>
      </c>
      <c r="G198" s="196" t="s">
        <v>1805</v>
      </c>
      <c r="H198" s="197">
        <v>20</v>
      </c>
      <c r="I198" s="198"/>
      <c r="J198" s="199">
        <f>ROUND(I198*H198,2)</f>
        <v>0</v>
      </c>
      <c r="K198" s="200"/>
      <c r="L198" s="40"/>
      <c r="M198" s="201" t="s">
        <v>1</v>
      </c>
      <c r="N198" s="202" t="s">
        <v>44</v>
      </c>
      <c r="O198" s="72"/>
      <c r="P198" s="203">
        <f>O198*H198</f>
        <v>0</v>
      </c>
      <c r="Q198" s="203">
        <v>0</v>
      </c>
      <c r="R198" s="203">
        <f>Q198*H198</f>
        <v>0</v>
      </c>
      <c r="S198" s="203">
        <v>0</v>
      </c>
      <c r="T198" s="204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05" t="s">
        <v>166</v>
      </c>
      <c r="AT198" s="205" t="s">
        <v>162</v>
      </c>
      <c r="AU198" s="205" t="s">
        <v>88</v>
      </c>
      <c r="AY198" s="18" t="s">
        <v>159</v>
      </c>
      <c r="BE198" s="206">
        <f>IF(N198="základní",J198,0)</f>
        <v>0</v>
      </c>
      <c r="BF198" s="206">
        <f>IF(N198="snížená",J198,0)</f>
        <v>0</v>
      </c>
      <c r="BG198" s="206">
        <f>IF(N198="zákl. přenesená",J198,0)</f>
        <v>0</v>
      </c>
      <c r="BH198" s="206">
        <f>IF(N198="sníž. přenesená",J198,0)</f>
        <v>0</v>
      </c>
      <c r="BI198" s="206">
        <f>IF(N198="nulová",J198,0)</f>
        <v>0</v>
      </c>
      <c r="BJ198" s="18" t="s">
        <v>88</v>
      </c>
      <c r="BK198" s="206">
        <f>ROUND(I198*H198,2)</f>
        <v>0</v>
      </c>
      <c r="BL198" s="18" t="s">
        <v>166</v>
      </c>
      <c r="BM198" s="205" t="s">
        <v>1915</v>
      </c>
    </row>
    <row r="199" spans="1:65" s="12" customFormat="1" ht="22.9" customHeight="1">
      <c r="B199" s="177"/>
      <c r="C199" s="178"/>
      <c r="D199" s="179" t="s">
        <v>77</v>
      </c>
      <c r="E199" s="191" t="s">
        <v>1916</v>
      </c>
      <c r="F199" s="191" t="s">
        <v>1917</v>
      </c>
      <c r="G199" s="178"/>
      <c r="H199" s="178"/>
      <c r="I199" s="181"/>
      <c r="J199" s="192">
        <f>BK199</f>
        <v>0</v>
      </c>
      <c r="K199" s="178"/>
      <c r="L199" s="183"/>
      <c r="M199" s="184"/>
      <c r="N199" s="185"/>
      <c r="O199" s="185"/>
      <c r="P199" s="186">
        <f>SUM(P200:P201)</f>
        <v>0</v>
      </c>
      <c r="Q199" s="185"/>
      <c r="R199" s="186">
        <f>SUM(R200:R201)</f>
        <v>0</v>
      </c>
      <c r="S199" s="185"/>
      <c r="T199" s="187">
        <f>SUM(T200:T201)</f>
        <v>0</v>
      </c>
      <c r="AR199" s="188" t="s">
        <v>86</v>
      </c>
      <c r="AT199" s="189" t="s">
        <v>77</v>
      </c>
      <c r="AU199" s="189" t="s">
        <v>86</v>
      </c>
      <c r="AY199" s="188" t="s">
        <v>159</v>
      </c>
      <c r="BK199" s="190">
        <f>SUM(BK200:BK201)</f>
        <v>0</v>
      </c>
    </row>
    <row r="200" spans="1:65" s="2" customFormat="1" ht="16.5" customHeight="1">
      <c r="A200" s="35"/>
      <c r="B200" s="36"/>
      <c r="C200" s="193" t="s">
        <v>334</v>
      </c>
      <c r="D200" s="193" t="s">
        <v>162</v>
      </c>
      <c r="E200" s="194" t="s">
        <v>1918</v>
      </c>
      <c r="F200" s="195" t="s">
        <v>1919</v>
      </c>
      <c r="G200" s="196" t="s">
        <v>1805</v>
      </c>
      <c r="H200" s="197">
        <v>5</v>
      </c>
      <c r="I200" s="198"/>
      <c r="J200" s="199">
        <f>ROUND(I200*H200,2)</f>
        <v>0</v>
      </c>
      <c r="K200" s="200"/>
      <c r="L200" s="40"/>
      <c r="M200" s="201" t="s">
        <v>1</v>
      </c>
      <c r="N200" s="202" t="s">
        <v>44</v>
      </c>
      <c r="O200" s="72"/>
      <c r="P200" s="203">
        <f>O200*H200</f>
        <v>0</v>
      </c>
      <c r="Q200" s="203">
        <v>0</v>
      </c>
      <c r="R200" s="203">
        <f>Q200*H200</f>
        <v>0</v>
      </c>
      <c r="S200" s="203">
        <v>0</v>
      </c>
      <c r="T200" s="204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05" t="s">
        <v>166</v>
      </c>
      <c r="AT200" s="205" t="s">
        <v>162</v>
      </c>
      <c r="AU200" s="205" t="s">
        <v>88</v>
      </c>
      <c r="AY200" s="18" t="s">
        <v>159</v>
      </c>
      <c r="BE200" s="206">
        <f>IF(N200="základní",J200,0)</f>
        <v>0</v>
      </c>
      <c r="BF200" s="206">
        <f>IF(N200="snížená",J200,0)</f>
        <v>0</v>
      </c>
      <c r="BG200" s="206">
        <f>IF(N200="zákl. přenesená",J200,0)</f>
        <v>0</v>
      </c>
      <c r="BH200" s="206">
        <f>IF(N200="sníž. přenesená",J200,0)</f>
        <v>0</v>
      </c>
      <c r="BI200" s="206">
        <f>IF(N200="nulová",J200,0)</f>
        <v>0</v>
      </c>
      <c r="BJ200" s="18" t="s">
        <v>88</v>
      </c>
      <c r="BK200" s="206">
        <f>ROUND(I200*H200,2)</f>
        <v>0</v>
      </c>
      <c r="BL200" s="18" t="s">
        <v>166</v>
      </c>
      <c r="BM200" s="205" t="s">
        <v>1920</v>
      </c>
    </row>
    <row r="201" spans="1:65" s="2" customFormat="1" ht="24.2" customHeight="1">
      <c r="A201" s="35"/>
      <c r="B201" s="36"/>
      <c r="C201" s="193" t="s">
        <v>243</v>
      </c>
      <c r="D201" s="193" t="s">
        <v>162</v>
      </c>
      <c r="E201" s="194" t="s">
        <v>1921</v>
      </c>
      <c r="F201" s="195" t="s">
        <v>1922</v>
      </c>
      <c r="G201" s="196" t="s">
        <v>1805</v>
      </c>
      <c r="H201" s="197">
        <v>16</v>
      </c>
      <c r="I201" s="198"/>
      <c r="J201" s="199">
        <f>ROUND(I201*H201,2)</f>
        <v>0</v>
      </c>
      <c r="K201" s="200"/>
      <c r="L201" s="40"/>
      <c r="M201" s="201" t="s">
        <v>1</v>
      </c>
      <c r="N201" s="202" t="s">
        <v>44</v>
      </c>
      <c r="O201" s="72"/>
      <c r="P201" s="203">
        <f>O201*H201</f>
        <v>0</v>
      </c>
      <c r="Q201" s="203">
        <v>0</v>
      </c>
      <c r="R201" s="203">
        <f>Q201*H201</f>
        <v>0</v>
      </c>
      <c r="S201" s="203">
        <v>0</v>
      </c>
      <c r="T201" s="204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05" t="s">
        <v>166</v>
      </c>
      <c r="AT201" s="205" t="s">
        <v>162</v>
      </c>
      <c r="AU201" s="205" t="s">
        <v>88</v>
      </c>
      <c r="AY201" s="18" t="s">
        <v>159</v>
      </c>
      <c r="BE201" s="206">
        <f>IF(N201="základní",J201,0)</f>
        <v>0</v>
      </c>
      <c r="BF201" s="206">
        <f>IF(N201="snížená",J201,0)</f>
        <v>0</v>
      </c>
      <c r="BG201" s="206">
        <f>IF(N201="zákl. přenesená",J201,0)</f>
        <v>0</v>
      </c>
      <c r="BH201" s="206">
        <f>IF(N201="sníž. přenesená",J201,0)</f>
        <v>0</v>
      </c>
      <c r="BI201" s="206">
        <f>IF(N201="nulová",J201,0)</f>
        <v>0</v>
      </c>
      <c r="BJ201" s="18" t="s">
        <v>88</v>
      </c>
      <c r="BK201" s="206">
        <f>ROUND(I201*H201,2)</f>
        <v>0</v>
      </c>
      <c r="BL201" s="18" t="s">
        <v>166</v>
      </c>
      <c r="BM201" s="205" t="s">
        <v>1923</v>
      </c>
    </row>
    <row r="202" spans="1:65" s="12" customFormat="1" ht="22.9" customHeight="1">
      <c r="B202" s="177"/>
      <c r="C202" s="178"/>
      <c r="D202" s="179" t="s">
        <v>77</v>
      </c>
      <c r="E202" s="191" t="s">
        <v>1924</v>
      </c>
      <c r="F202" s="191" t="s">
        <v>1925</v>
      </c>
      <c r="G202" s="178"/>
      <c r="H202" s="178"/>
      <c r="I202" s="181"/>
      <c r="J202" s="192">
        <f>BK202</f>
        <v>0</v>
      </c>
      <c r="K202" s="178"/>
      <c r="L202" s="183"/>
      <c r="M202" s="184"/>
      <c r="N202" s="185"/>
      <c r="O202" s="185"/>
      <c r="P202" s="186">
        <f>P203</f>
        <v>0</v>
      </c>
      <c r="Q202" s="185"/>
      <c r="R202" s="186">
        <f>R203</f>
        <v>0</v>
      </c>
      <c r="S202" s="185"/>
      <c r="T202" s="187">
        <f>T203</f>
        <v>0</v>
      </c>
      <c r="AR202" s="188" t="s">
        <v>86</v>
      </c>
      <c r="AT202" s="189" t="s">
        <v>77</v>
      </c>
      <c r="AU202" s="189" t="s">
        <v>86</v>
      </c>
      <c r="AY202" s="188" t="s">
        <v>159</v>
      </c>
      <c r="BK202" s="190">
        <f>BK203</f>
        <v>0</v>
      </c>
    </row>
    <row r="203" spans="1:65" s="2" customFormat="1" ht="21.75" customHeight="1">
      <c r="A203" s="35"/>
      <c r="B203" s="36"/>
      <c r="C203" s="193" t="s">
        <v>354</v>
      </c>
      <c r="D203" s="193" t="s">
        <v>162</v>
      </c>
      <c r="E203" s="194" t="s">
        <v>1926</v>
      </c>
      <c r="F203" s="195" t="s">
        <v>1927</v>
      </c>
      <c r="G203" s="196" t="s">
        <v>1805</v>
      </c>
      <c r="H203" s="197">
        <v>1</v>
      </c>
      <c r="I203" s="198"/>
      <c r="J203" s="199">
        <f>ROUND(I203*H203,2)</f>
        <v>0</v>
      </c>
      <c r="K203" s="200"/>
      <c r="L203" s="40"/>
      <c r="M203" s="201" t="s">
        <v>1</v>
      </c>
      <c r="N203" s="202" t="s">
        <v>44</v>
      </c>
      <c r="O203" s="72"/>
      <c r="P203" s="203">
        <f>O203*H203</f>
        <v>0</v>
      </c>
      <c r="Q203" s="203">
        <v>0</v>
      </c>
      <c r="R203" s="203">
        <f>Q203*H203</f>
        <v>0</v>
      </c>
      <c r="S203" s="203">
        <v>0</v>
      </c>
      <c r="T203" s="204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05" t="s">
        <v>166</v>
      </c>
      <c r="AT203" s="205" t="s">
        <v>162</v>
      </c>
      <c r="AU203" s="205" t="s">
        <v>88</v>
      </c>
      <c r="AY203" s="18" t="s">
        <v>159</v>
      </c>
      <c r="BE203" s="206">
        <f>IF(N203="základní",J203,0)</f>
        <v>0</v>
      </c>
      <c r="BF203" s="206">
        <f>IF(N203="snížená",J203,0)</f>
        <v>0</v>
      </c>
      <c r="BG203" s="206">
        <f>IF(N203="zákl. přenesená",J203,0)</f>
        <v>0</v>
      </c>
      <c r="BH203" s="206">
        <f>IF(N203="sníž. přenesená",J203,0)</f>
        <v>0</v>
      </c>
      <c r="BI203" s="206">
        <f>IF(N203="nulová",J203,0)</f>
        <v>0</v>
      </c>
      <c r="BJ203" s="18" t="s">
        <v>88</v>
      </c>
      <c r="BK203" s="206">
        <f>ROUND(I203*H203,2)</f>
        <v>0</v>
      </c>
      <c r="BL203" s="18" t="s">
        <v>166</v>
      </c>
      <c r="BM203" s="205" t="s">
        <v>1928</v>
      </c>
    </row>
    <row r="204" spans="1:65" s="12" customFormat="1" ht="22.9" customHeight="1">
      <c r="B204" s="177"/>
      <c r="C204" s="178"/>
      <c r="D204" s="179" t="s">
        <v>77</v>
      </c>
      <c r="E204" s="191" t="s">
        <v>1929</v>
      </c>
      <c r="F204" s="191" t="s">
        <v>1930</v>
      </c>
      <c r="G204" s="178"/>
      <c r="H204" s="178"/>
      <c r="I204" s="181"/>
      <c r="J204" s="192">
        <f>BK204</f>
        <v>0</v>
      </c>
      <c r="K204" s="178"/>
      <c r="L204" s="183"/>
      <c r="M204" s="184"/>
      <c r="N204" s="185"/>
      <c r="O204" s="185"/>
      <c r="P204" s="186">
        <f>P205</f>
        <v>0</v>
      </c>
      <c r="Q204" s="185"/>
      <c r="R204" s="186">
        <f>R205</f>
        <v>0</v>
      </c>
      <c r="S204" s="185"/>
      <c r="T204" s="187">
        <f>T205</f>
        <v>0</v>
      </c>
      <c r="AR204" s="188" t="s">
        <v>86</v>
      </c>
      <c r="AT204" s="189" t="s">
        <v>77</v>
      </c>
      <c r="AU204" s="189" t="s">
        <v>86</v>
      </c>
      <c r="AY204" s="188" t="s">
        <v>159</v>
      </c>
      <c r="BK204" s="190">
        <f>BK205</f>
        <v>0</v>
      </c>
    </row>
    <row r="205" spans="1:65" s="2" customFormat="1" ht="24.2" customHeight="1">
      <c r="A205" s="35"/>
      <c r="B205" s="36"/>
      <c r="C205" s="193" t="s">
        <v>360</v>
      </c>
      <c r="D205" s="193" t="s">
        <v>162</v>
      </c>
      <c r="E205" s="194" t="s">
        <v>1931</v>
      </c>
      <c r="F205" s="195" t="s">
        <v>1932</v>
      </c>
      <c r="G205" s="196" t="s">
        <v>1805</v>
      </c>
      <c r="H205" s="197">
        <v>1</v>
      </c>
      <c r="I205" s="198"/>
      <c r="J205" s="199">
        <f>ROUND(I205*H205,2)</f>
        <v>0</v>
      </c>
      <c r="K205" s="200"/>
      <c r="L205" s="40"/>
      <c r="M205" s="201" t="s">
        <v>1</v>
      </c>
      <c r="N205" s="202" t="s">
        <v>44</v>
      </c>
      <c r="O205" s="72"/>
      <c r="P205" s="203">
        <f>O205*H205</f>
        <v>0</v>
      </c>
      <c r="Q205" s="203">
        <v>0</v>
      </c>
      <c r="R205" s="203">
        <f>Q205*H205</f>
        <v>0</v>
      </c>
      <c r="S205" s="203">
        <v>0</v>
      </c>
      <c r="T205" s="204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05" t="s">
        <v>166</v>
      </c>
      <c r="AT205" s="205" t="s">
        <v>162</v>
      </c>
      <c r="AU205" s="205" t="s">
        <v>88</v>
      </c>
      <c r="AY205" s="18" t="s">
        <v>159</v>
      </c>
      <c r="BE205" s="206">
        <f>IF(N205="základní",J205,0)</f>
        <v>0</v>
      </c>
      <c r="BF205" s="206">
        <f>IF(N205="snížená",J205,0)</f>
        <v>0</v>
      </c>
      <c r="BG205" s="206">
        <f>IF(N205="zákl. přenesená",J205,0)</f>
        <v>0</v>
      </c>
      <c r="BH205" s="206">
        <f>IF(N205="sníž. přenesená",J205,0)</f>
        <v>0</v>
      </c>
      <c r="BI205" s="206">
        <f>IF(N205="nulová",J205,0)</f>
        <v>0</v>
      </c>
      <c r="BJ205" s="18" t="s">
        <v>88</v>
      </c>
      <c r="BK205" s="206">
        <f>ROUND(I205*H205,2)</f>
        <v>0</v>
      </c>
      <c r="BL205" s="18" t="s">
        <v>166</v>
      </c>
      <c r="BM205" s="205" t="s">
        <v>1933</v>
      </c>
    </row>
    <row r="206" spans="1:65" s="12" customFormat="1" ht="22.9" customHeight="1">
      <c r="B206" s="177"/>
      <c r="C206" s="178"/>
      <c r="D206" s="179" t="s">
        <v>77</v>
      </c>
      <c r="E206" s="191" t="s">
        <v>1934</v>
      </c>
      <c r="F206" s="191" t="s">
        <v>1935</v>
      </c>
      <c r="G206" s="178"/>
      <c r="H206" s="178"/>
      <c r="I206" s="181"/>
      <c r="J206" s="192">
        <f>BK206</f>
        <v>0</v>
      </c>
      <c r="K206" s="178"/>
      <c r="L206" s="183"/>
      <c r="M206" s="184"/>
      <c r="N206" s="185"/>
      <c r="O206" s="185"/>
      <c r="P206" s="186">
        <f>P207</f>
        <v>0</v>
      </c>
      <c r="Q206" s="185"/>
      <c r="R206" s="186">
        <f>R207</f>
        <v>0</v>
      </c>
      <c r="S206" s="185"/>
      <c r="T206" s="187">
        <f>T207</f>
        <v>0</v>
      </c>
      <c r="AR206" s="188" t="s">
        <v>86</v>
      </c>
      <c r="AT206" s="189" t="s">
        <v>77</v>
      </c>
      <c r="AU206" s="189" t="s">
        <v>86</v>
      </c>
      <c r="AY206" s="188" t="s">
        <v>159</v>
      </c>
      <c r="BK206" s="190">
        <f>BK207</f>
        <v>0</v>
      </c>
    </row>
    <row r="207" spans="1:65" s="2" customFormat="1" ht="24.2" customHeight="1">
      <c r="A207" s="35"/>
      <c r="B207" s="36"/>
      <c r="C207" s="193" t="s">
        <v>368</v>
      </c>
      <c r="D207" s="193" t="s">
        <v>162</v>
      </c>
      <c r="E207" s="194" t="s">
        <v>1936</v>
      </c>
      <c r="F207" s="195" t="s">
        <v>1937</v>
      </c>
      <c r="G207" s="196" t="s">
        <v>1805</v>
      </c>
      <c r="H207" s="197">
        <v>1</v>
      </c>
      <c r="I207" s="198"/>
      <c r="J207" s="199">
        <f>ROUND(I207*H207,2)</f>
        <v>0</v>
      </c>
      <c r="K207" s="200"/>
      <c r="L207" s="40"/>
      <c r="M207" s="201" t="s">
        <v>1</v>
      </c>
      <c r="N207" s="202" t="s">
        <v>44</v>
      </c>
      <c r="O207" s="72"/>
      <c r="P207" s="203">
        <f>O207*H207</f>
        <v>0</v>
      </c>
      <c r="Q207" s="203">
        <v>0</v>
      </c>
      <c r="R207" s="203">
        <f>Q207*H207</f>
        <v>0</v>
      </c>
      <c r="S207" s="203">
        <v>0</v>
      </c>
      <c r="T207" s="204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05" t="s">
        <v>166</v>
      </c>
      <c r="AT207" s="205" t="s">
        <v>162</v>
      </c>
      <c r="AU207" s="205" t="s">
        <v>88</v>
      </c>
      <c r="AY207" s="18" t="s">
        <v>159</v>
      </c>
      <c r="BE207" s="206">
        <f>IF(N207="základní",J207,0)</f>
        <v>0</v>
      </c>
      <c r="BF207" s="206">
        <f>IF(N207="snížená",J207,0)</f>
        <v>0</v>
      </c>
      <c r="BG207" s="206">
        <f>IF(N207="zákl. přenesená",J207,0)</f>
        <v>0</v>
      </c>
      <c r="BH207" s="206">
        <f>IF(N207="sníž. přenesená",J207,0)</f>
        <v>0</v>
      </c>
      <c r="BI207" s="206">
        <f>IF(N207="nulová",J207,0)</f>
        <v>0</v>
      </c>
      <c r="BJ207" s="18" t="s">
        <v>88</v>
      </c>
      <c r="BK207" s="206">
        <f>ROUND(I207*H207,2)</f>
        <v>0</v>
      </c>
      <c r="BL207" s="18" t="s">
        <v>166</v>
      </c>
      <c r="BM207" s="205" t="s">
        <v>1938</v>
      </c>
    </row>
    <row r="208" spans="1:65" s="12" customFormat="1" ht="22.9" customHeight="1">
      <c r="B208" s="177"/>
      <c r="C208" s="178"/>
      <c r="D208" s="179" t="s">
        <v>77</v>
      </c>
      <c r="E208" s="191" t="s">
        <v>1939</v>
      </c>
      <c r="F208" s="191" t="s">
        <v>1940</v>
      </c>
      <c r="G208" s="178"/>
      <c r="H208" s="178"/>
      <c r="I208" s="181"/>
      <c r="J208" s="192">
        <f>BK208</f>
        <v>0</v>
      </c>
      <c r="K208" s="178"/>
      <c r="L208" s="183"/>
      <c r="M208" s="184"/>
      <c r="N208" s="185"/>
      <c r="O208" s="185"/>
      <c r="P208" s="186">
        <f>P209</f>
        <v>0</v>
      </c>
      <c r="Q208" s="185"/>
      <c r="R208" s="186">
        <f>R209</f>
        <v>0</v>
      </c>
      <c r="S208" s="185"/>
      <c r="T208" s="187">
        <f>T209</f>
        <v>0</v>
      </c>
      <c r="AR208" s="188" t="s">
        <v>86</v>
      </c>
      <c r="AT208" s="189" t="s">
        <v>77</v>
      </c>
      <c r="AU208" s="189" t="s">
        <v>86</v>
      </c>
      <c r="AY208" s="188" t="s">
        <v>159</v>
      </c>
      <c r="BK208" s="190">
        <f>BK209</f>
        <v>0</v>
      </c>
    </row>
    <row r="209" spans="1:65" s="2" customFormat="1" ht="16.5" customHeight="1">
      <c r="A209" s="35"/>
      <c r="B209" s="36"/>
      <c r="C209" s="193" t="s">
        <v>372</v>
      </c>
      <c r="D209" s="193" t="s">
        <v>162</v>
      </c>
      <c r="E209" s="194" t="s">
        <v>1941</v>
      </c>
      <c r="F209" s="195" t="s">
        <v>1942</v>
      </c>
      <c r="G209" s="196" t="s">
        <v>1805</v>
      </c>
      <c r="H209" s="197">
        <v>122</v>
      </c>
      <c r="I209" s="198"/>
      <c r="J209" s="199">
        <f>ROUND(I209*H209,2)</f>
        <v>0</v>
      </c>
      <c r="K209" s="200"/>
      <c r="L209" s="40"/>
      <c r="M209" s="201" t="s">
        <v>1</v>
      </c>
      <c r="N209" s="202" t="s">
        <v>44</v>
      </c>
      <c r="O209" s="72"/>
      <c r="P209" s="203">
        <f>O209*H209</f>
        <v>0</v>
      </c>
      <c r="Q209" s="203">
        <v>0</v>
      </c>
      <c r="R209" s="203">
        <f>Q209*H209</f>
        <v>0</v>
      </c>
      <c r="S209" s="203">
        <v>0</v>
      </c>
      <c r="T209" s="204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05" t="s">
        <v>166</v>
      </c>
      <c r="AT209" s="205" t="s">
        <v>162</v>
      </c>
      <c r="AU209" s="205" t="s">
        <v>88</v>
      </c>
      <c r="AY209" s="18" t="s">
        <v>159</v>
      </c>
      <c r="BE209" s="206">
        <f>IF(N209="základní",J209,0)</f>
        <v>0</v>
      </c>
      <c r="BF209" s="206">
        <f>IF(N209="snížená",J209,0)</f>
        <v>0</v>
      </c>
      <c r="BG209" s="206">
        <f>IF(N209="zákl. přenesená",J209,0)</f>
        <v>0</v>
      </c>
      <c r="BH209" s="206">
        <f>IF(N209="sníž. přenesená",J209,0)</f>
        <v>0</v>
      </c>
      <c r="BI209" s="206">
        <f>IF(N209="nulová",J209,0)</f>
        <v>0</v>
      </c>
      <c r="BJ209" s="18" t="s">
        <v>88</v>
      </c>
      <c r="BK209" s="206">
        <f>ROUND(I209*H209,2)</f>
        <v>0</v>
      </c>
      <c r="BL209" s="18" t="s">
        <v>166</v>
      </c>
      <c r="BM209" s="205" t="s">
        <v>1943</v>
      </c>
    </row>
    <row r="210" spans="1:65" s="12" customFormat="1" ht="22.9" customHeight="1">
      <c r="B210" s="177"/>
      <c r="C210" s="178"/>
      <c r="D210" s="179" t="s">
        <v>77</v>
      </c>
      <c r="E210" s="191" t="s">
        <v>1944</v>
      </c>
      <c r="F210" s="191" t="s">
        <v>1945</v>
      </c>
      <c r="G210" s="178"/>
      <c r="H210" s="178"/>
      <c r="I210" s="181"/>
      <c r="J210" s="192">
        <f>BK210</f>
        <v>0</v>
      </c>
      <c r="K210" s="178"/>
      <c r="L210" s="183"/>
      <c r="M210" s="184"/>
      <c r="N210" s="185"/>
      <c r="O210" s="185"/>
      <c r="P210" s="186">
        <f>P211</f>
        <v>0</v>
      </c>
      <c r="Q210" s="185"/>
      <c r="R210" s="186">
        <f>R211</f>
        <v>0</v>
      </c>
      <c r="S210" s="185"/>
      <c r="T210" s="187">
        <f>T211</f>
        <v>0</v>
      </c>
      <c r="AR210" s="188" t="s">
        <v>86</v>
      </c>
      <c r="AT210" s="189" t="s">
        <v>77</v>
      </c>
      <c r="AU210" s="189" t="s">
        <v>86</v>
      </c>
      <c r="AY210" s="188" t="s">
        <v>159</v>
      </c>
      <c r="BK210" s="190">
        <f>BK211</f>
        <v>0</v>
      </c>
    </row>
    <row r="211" spans="1:65" s="2" customFormat="1" ht="16.5" customHeight="1">
      <c r="A211" s="35"/>
      <c r="B211" s="36"/>
      <c r="C211" s="193" t="s">
        <v>376</v>
      </c>
      <c r="D211" s="193" t="s">
        <v>162</v>
      </c>
      <c r="E211" s="194" t="s">
        <v>1946</v>
      </c>
      <c r="F211" s="195" t="s">
        <v>1947</v>
      </c>
      <c r="G211" s="196" t="s">
        <v>1805</v>
      </c>
      <c r="H211" s="197">
        <v>1</v>
      </c>
      <c r="I211" s="198"/>
      <c r="J211" s="199">
        <f>ROUND(I211*H211,2)</f>
        <v>0</v>
      </c>
      <c r="K211" s="200"/>
      <c r="L211" s="40"/>
      <c r="M211" s="201" t="s">
        <v>1</v>
      </c>
      <c r="N211" s="202" t="s">
        <v>44</v>
      </c>
      <c r="O211" s="72"/>
      <c r="P211" s="203">
        <f>O211*H211</f>
        <v>0</v>
      </c>
      <c r="Q211" s="203">
        <v>0</v>
      </c>
      <c r="R211" s="203">
        <f>Q211*H211</f>
        <v>0</v>
      </c>
      <c r="S211" s="203">
        <v>0</v>
      </c>
      <c r="T211" s="204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05" t="s">
        <v>166</v>
      </c>
      <c r="AT211" s="205" t="s">
        <v>162</v>
      </c>
      <c r="AU211" s="205" t="s">
        <v>88</v>
      </c>
      <c r="AY211" s="18" t="s">
        <v>159</v>
      </c>
      <c r="BE211" s="206">
        <f>IF(N211="základní",J211,0)</f>
        <v>0</v>
      </c>
      <c r="BF211" s="206">
        <f>IF(N211="snížená",J211,0)</f>
        <v>0</v>
      </c>
      <c r="BG211" s="206">
        <f>IF(N211="zákl. přenesená",J211,0)</f>
        <v>0</v>
      </c>
      <c r="BH211" s="206">
        <f>IF(N211="sníž. přenesená",J211,0)</f>
        <v>0</v>
      </c>
      <c r="BI211" s="206">
        <f>IF(N211="nulová",J211,0)</f>
        <v>0</v>
      </c>
      <c r="BJ211" s="18" t="s">
        <v>88</v>
      </c>
      <c r="BK211" s="206">
        <f>ROUND(I211*H211,2)</f>
        <v>0</v>
      </c>
      <c r="BL211" s="18" t="s">
        <v>166</v>
      </c>
      <c r="BM211" s="205" t="s">
        <v>1948</v>
      </c>
    </row>
    <row r="212" spans="1:65" s="12" customFormat="1" ht="22.9" customHeight="1">
      <c r="B212" s="177"/>
      <c r="C212" s="178"/>
      <c r="D212" s="179" t="s">
        <v>77</v>
      </c>
      <c r="E212" s="191" t="s">
        <v>1949</v>
      </c>
      <c r="F212" s="191" t="s">
        <v>1950</v>
      </c>
      <c r="G212" s="178"/>
      <c r="H212" s="178"/>
      <c r="I212" s="181"/>
      <c r="J212" s="192">
        <f>BK212</f>
        <v>0</v>
      </c>
      <c r="K212" s="178"/>
      <c r="L212" s="183"/>
      <c r="M212" s="184"/>
      <c r="N212" s="185"/>
      <c r="O212" s="185"/>
      <c r="P212" s="186">
        <f>SUM(P213:P217)</f>
        <v>0</v>
      </c>
      <c r="Q212" s="185"/>
      <c r="R212" s="186">
        <f>SUM(R213:R217)</f>
        <v>0</v>
      </c>
      <c r="S212" s="185"/>
      <c r="T212" s="187">
        <f>SUM(T213:T217)</f>
        <v>0</v>
      </c>
      <c r="AR212" s="188" t="s">
        <v>86</v>
      </c>
      <c r="AT212" s="189" t="s">
        <v>77</v>
      </c>
      <c r="AU212" s="189" t="s">
        <v>86</v>
      </c>
      <c r="AY212" s="188" t="s">
        <v>159</v>
      </c>
      <c r="BK212" s="190">
        <f>SUM(BK213:BK217)</f>
        <v>0</v>
      </c>
    </row>
    <row r="213" spans="1:65" s="2" customFormat="1" ht="16.5" customHeight="1">
      <c r="A213" s="35"/>
      <c r="B213" s="36"/>
      <c r="C213" s="193" t="s">
        <v>382</v>
      </c>
      <c r="D213" s="193" t="s">
        <v>162</v>
      </c>
      <c r="E213" s="194" t="s">
        <v>1951</v>
      </c>
      <c r="F213" s="195" t="s">
        <v>1952</v>
      </c>
      <c r="G213" s="196" t="s">
        <v>1805</v>
      </c>
      <c r="H213" s="197">
        <v>1</v>
      </c>
      <c r="I213" s="198"/>
      <c r="J213" s="199">
        <f>ROUND(I213*H213,2)</f>
        <v>0</v>
      </c>
      <c r="K213" s="200"/>
      <c r="L213" s="40"/>
      <c r="M213" s="201" t="s">
        <v>1</v>
      </c>
      <c r="N213" s="202" t="s">
        <v>44</v>
      </c>
      <c r="O213" s="72"/>
      <c r="P213" s="203">
        <f>O213*H213</f>
        <v>0</v>
      </c>
      <c r="Q213" s="203">
        <v>0</v>
      </c>
      <c r="R213" s="203">
        <f>Q213*H213</f>
        <v>0</v>
      </c>
      <c r="S213" s="203">
        <v>0</v>
      </c>
      <c r="T213" s="204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05" t="s">
        <v>166</v>
      </c>
      <c r="AT213" s="205" t="s">
        <v>162</v>
      </c>
      <c r="AU213" s="205" t="s">
        <v>88</v>
      </c>
      <c r="AY213" s="18" t="s">
        <v>159</v>
      </c>
      <c r="BE213" s="206">
        <f>IF(N213="základní",J213,0)</f>
        <v>0</v>
      </c>
      <c r="BF213" s="206">
        <f>IF(N213="snížená",J213,0)</f>
        <v>0</v>
      </c>
      <c r="BG213" s="206">
        <f>IF(N213="zákl. přenesená",J213,0)</f>
        <v>0</v>
      </c>
      <c r="BH213" s="206">
        <f>IF(N213="sníž. přenesená",J213,0)</f>
        <v>0</v>
      </c>
      <c r="BI213" s="206">
        <f>IF(N213="nulová",J213,0)</f>
        <v>0</v>
      </c>
      <c r="BJ213" s="18" t="s">
        <v>88</v>
      </c>
      <c r="BK213" s="206">
        <f>ROUND(I213*H213,2)</f>
        <v>0</v>
      </c>
      <c r="BL213" s="18" t="s">
        <v>166</v>
      </c>
      <c r="BM213" s="205" t="s">
        <v>1953</v>
      </c>
    </row>
    <row r="214" spans="1:65" s="2" customFormat="1" ht="16.5" customHeight="1">
      <c r="A214" s="35"/>
      <c r="B214" s="36"/>
      <c r="C214" s="193" t="s">
        <v>386</v>
      </c>
      <c r="D214" s="193" t="s">
        <v>162</v>
      </c>
      <c r="E214" s="194" t="s">
        <v>1954</v>
      </c>
      <c r="F214" s="195" t="s">
        <v>1955</v>
      </c>
      <c r="G214" s="196" t="s">
        <v>1805</v>
      </c>
      <c r="H214" s="197">
        <v>1</v>
      </c>
      <c r="I214" s="198"/>
      <c r="J214" s="199">
        <f>ROUND(I214*H214,2)</f>
        <v>0</v>
      </c>
      <c r="K214" s="200"/>
      <c r="L214" s="40"/>
      <c r="M214" s="201" t="s">
        <v>1</v>
      </c>
      <c r="N214" s="202" t="s">
        <v>44</v>
      </c>
      <c r="O214" s="72"/>
      <c r="P214" s="203">
        <f>O214*H214</f>
        <v>0</v>
      </c>
      <c r="Q214" s="203">
        <v>0</v>
      </c>
      <c r="R214" s="203">
        <f>Q214*H214</f>
        <v>0</v>
      </c>
      <c r="S214" s="203">
        <v>0</v>
      </c>
      <c r="T214" s="204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05" t="s">
        <v>166</v>
      </c>
      <c r="AT214" s="205" t="s">
        <v>162</v>
      </c>
      <c r="AU214" s="205" t="s">
        <v>88</v>
      </c>
      <c r="AY214" s="18" t="s">
        <v>159</v>
      </c>
      <c r="BE214" s="206">
        <f>IF(N214="základní",J214,0)</f>
        <v>0</v>
      </c>
      <c r="BF214" s="206">
        <f>IF(N214="snížená",J214,0)</f>
        <v>0</v>
      </c>
      <c r="BG214" s="206">
        <f>IF(N214="zákl. přenesená",J214,0)</f>
        <v>0</v>
      </c>
      <c r="BH214" s="206">
        <f>IF(N214="sníž. přenesená",J214,0)</f>
        <v>0</v>
      </c>
      <c r="BI214" s="206">
        <f>IF(N214="nulová",J214,0)</f>
        <v>0</v>
      </c>
      <c r="BJ214" s="18" t="s">
        <v>88</v>
      </c>
      <c r="BK214" s="206">
        <f>ROUND(I214*H214,2)</f>
        <v>0</v>
      </c>
      <c r="BL214" s="18" t="s">
        <v>166</v>
      </c>
      <c r="BM214" s="205" t="s">
        <v>1956</v>
      </c>
    </row>
    <row r="215" spans="1:65" s="2" customFormat="1" ht="16.5" customHeight="1">
      <c r="A215" s="35"/>
      <c r="B215" s="36"/>
      <c r="C215" s="193" t="s">
        <v>391</v>
      </c>
      <c r="D215" s="193" t="s">
        <v>162</v>
      </c>
      <c r="E215" s="194" t="s">
        <v>1957</v>
      </c>
      <c r="F215" s="195" t="s">
        <v>1958</v>
      </c>
      <c r="G215" s="196" t="s">
        <v>1805</v>
      </c>
      <c r="H215" s="197">
        <v>4</v>
      </c>
      <c r="I215" s="198"/>
      <c r="J215" s="199">
        <f>ROUND(I215*H215,2)</f>
        <v>0</v>
      </c>
      <c r="K215" s="200"/>
      <c r="L215" s="40"/>
      <c r="M215" s="201" t="s">
        <v>1</v>
      </c>
      <c r="N215" s="202" t="s">
        <v>44</v>
      </c>
      <c r="O215" s="72"/>
      <c r="P215" s="203">
        <f>O215*H215</f>
        <v>0</v>
      </c>
      <c r="Q215" s="203">
        <v>0</v>
      </c>
      <c r="R215" s="203">
        <f>Q215*H215</f>
        <v>0</v>
      </c>
      <c r="S215" s="203">
        <v>0</v>
      </c>
      <c r="T215" s="204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05" t="s">
        <v>166</v>
      </c>
      <c r="AT215" s="205" t="s">
        <v>162</v>
      </c>
      <c r="AU215" s="205" t="s">
        <v>88</v>
      </c>
      <c r="AY215" s="18" t="s">
        <v>159</v>
      </c>
      <c r="BE215" s="206">
        <f>IF(N215="základní",J215,0)</f>
        <v>0</v>
      </c>
      <c r="BF215" s="206">
        <f>IF(N215="snížená",J215,0)</f>
        <v>0</v>
      </c>
      <c r="BG215" s="206">
        <f>IF(N215="zákl. přenesená",J215,0)</f>
        <v>0</v>
      </c>
      <c r="BH215" s="206">
        <f>IF(N215="sníž. přenesená",J215,0)</f>
        <v>0</v>
      </c>
      <c r="BI215" s="206">
        <f>IF(N215="nulová",J215,0)</f>
        <v>0</v>
      </c>
      <c r="BJ215" s="18" t="s">
        <v>88</v>
      </c>
      <c r="BK215" s="206">
        <f>ROUND(I215*H215,2)</f>
        <v>0</v>
      </c>
      <c r="BL215" s="18" t="s">
        <v>166</v>
      </c>
      <c r="BM215" s="205" t="s">
        <v>1959</v>
      </c>
    </row>
    <row r="216" spans="1:65" s="2" customFormat="1" ht="16.5" customHeight="1">
      <c r="A216" s="35"/>
      <c r="B216" s="36"/>
      <c r="C216" s="193" t="s">
        <v>396</v>
      </c>
      <c r="D216" s="193" t="s">
        <v>162</v>
      </c>
      <c r="E216" s="194" t="s">
        <v>1960</v>
      </c>
      <c r="F216" s="195" t="s">
        <v>1961</v>
      </c>
      <c r="G216" s="196" t="s">
        <v>172</v>
      </c>
      <c r="H216" s="197">
        <v>1</v>
      </c>
      <c r="I216" s="198"/>
      <c r="J216" s="199">
        <f>ROUND(I216*H216,2)</f>
        <v>0</v>
      </c>
      <c r="K216" s="200"/>
      <c r="L216" s="40"/>
      <c r="M216" s="201" t="s">
        <v>1</v>
      </c>
      <c r="N216" s="202" t="s">
        <v>44</v>
      </c>
      <c r="O216" s="72"/>
      <c r="P216" s="203">
        <f>O216*H216</f>
        <v>0</v>
      </c>
      <c r="Q216" s="203">
        <v>0</v>
      </c>
      <c r="R216" s="203">
        <f>Q216*H216</f>
        <v>0</v>
      </c>
      <c r="S216" s="203">
        <v>0</v>
      </c>
      <c r="T216" s="204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05" t="s">
        <v>166</v>
      </c>
      <c r="AT216" s="205" t="s">
        <v>162</v>
      </c>
      <c r="AU216" s="205" t="s">
        <v>88</v>
      </c>
      <c r="AY216" s="18" t="s">
        <v>159</v>
      </c>
      <c r="BE216" s="206">
        <f>IF(N216="základní",J216,0)</f>
        <v>0</v>
      </c>
      <c r="BF216" s="206">
        <f>IF(N216="snížená",J216,0)</f>
        <v>0</v>
      </c>
      <c r="BG216" s="206">
        <f>IF(N216="zákl. přenesená",J216,0)</f>
        <v>0</v>
      </c>
      <c r="BH216" s="206">
        <f>IF(N216="sníž. přenesená",J216,0)</f>
        <v>0</v>
      </c>
      <c r="BI216" s="206">
        <f>IF(N216="nulová",J216,0)</f>
        <v>0</v>
      </c>
      <c r="BJ216" s="18" t="s">
        <v>88</v>
      </c>
      <c r="BK216" s="206">
        <f>ROUND(I216*H216,2)</f>
        <v>0</v>
      </c>
      <c r="BL216" s="18" t="s">
        <v>166</v>
      </c>
      <c r="BM216" s="205" t="s">
        <v>1962</v>
      </c>
    </row>
    <row r="217" spans="1:65" s="2" customFormat="1" ht="24.2" customHeight="1">
      <c r="A217" s="35"/>
      <c r="B217" s="36"/>
      <c r="C217" s="193" t="s">
        <v>400</v>
      </c>
      <c r="D217" s="193" t="s">
        <v>162</v>
      </c>
      <c r="E217" s="194" t="s">
        <v>1963</v>
      </c>
      <c r="F217" s="195" t="s">
        <v>1964</v>
      </c>
      <c r="G217" s="196" t="s">
        <v>172</v>
      </c>
      <c r="H217" s="197">
        <v>1</v>
      </c>
      <c r="I217" s="198"/>
      <c r="J217" s="199">
        <f>ROUND(I217*H217,2)</f>
        <v>0</v>
      </c>
      <c r="K217" s="200"/>
      <c r="L217" s="40"/>
      <c r="M217" s="201" t="s">
        <v>1</v>
      </c>
      <c r="N217" s="202" t="s">
        <v>44</v>
      </c>
      <c r="O217" s="72"/>
      <c r="P217" s="203">
        <f>O217*H217</f>
        <v>0</v>
      </c>
      <c r="Q217" s="203">
        <v>0</v>
      </c>
      <c r="R217" s="203">
        <f>Q217*H217</f>
        <v>0</v>
      </c>
      <c r="S217" s="203">
        <v>0</v>
      </c>
      <c r="T217" s="204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05" t="s">
        <v>166</v>
      </c>
      <c r="AT217" s="205" t="s">
        <v>162</v>
      </c>
      <c r="AU217" s="205" t="s">
        <v>88</v>
      </c>
      <c r="AY217" s="18" t="s">
        <v>159</v>
      </c>
      <c r="BE217" s="206">
        <f>IF(N217="základní",J217,0)</f>
        <v>0</v>
      </c>
      <c r="BF217" s="206">
        <f>IF(N217="snížená",J217,0)</f>
        <v>0</v>
      </c>
      <c r="BG217" s="206">
        <f>IF(N217="zákl. přenesená",J217,0)</f>
        <v>0</v>
      </c>
      <c r="BH217" s="206">
        <f>IF(N217="sníž. přenesená",J217,0)</f>
        <v>0</v>
      </c>
      <c r="BI217" s="206">
        <f>IF(N217="nulová",J217,0)</f>
        <v>0</v>
      </c>
      <c r="BJ217" s="18" t="s">
        <v>88</v>
      </c>
      <c r="BK217" s="206">
        <f>ROUND(I217*H217,2)</f>
        <v>0</v>
      </c>
      <c r="BL217" s="18" t="s">
        <v>166</v>
      </c>
      <c r="BM217" s="205" t="s">
        <v>1965</v>
      </c>
    </row>
    <row r="218" spans="1:65" s="12" customFormat="1" ht="22.9" customHeight="1">
      <c r="B218" s="177"/>
      <c r="C218" s="178"/>
      <c r="D218" s="179" t="s">
        <v>77</v>
      </c>
      <c r="E218" s="191" t="s">
        <v>1966</v>
      </c>
      <c r="F218" s="191" t="s">
        <v>1967</v>
      </c>
      <c r="G218" s="178"/>
      <c r="H218" s="178"/>
      <c r="I218" s="181"/>
      <c r="J218" s="192">
        <f>BK218</f>
        <v>0</v>
      </c>
      <c r="K218" s="178"/>
      <c r="L218" s="183"/>
      <c r="M218" s="184"/>
      <c r="N218" s="185"/>
      <c r="O218" s="185"/>
      <c r="P218" s="186">
        <f>SUM(P219:P221)</f>
        <v>0</v>
      </c>
      <c r="Q218" s="185"/>
      <c r="R218" s="186">
        <f>SUM(R219:R221)</f>
        <v>0</v>
      </c>
      <c r="S218" s="185"/>
      <c r="T218" s="187">
        <f>SUM(T219:T221)</f>
        <v>0</v>
      </c>
      <c r="AR218" s="188" t="s">
        <v>86</v>
      </c>
      <c r="AT218" s="189" t="s">
        <v>77</v>
      </c>
      <c r="AU218" s="189" t="s">
        <v>86</v>
      </c>
      <c r="AY218" s="188" t="s">
        <v>159</v>
      </c>
      <c r="BK218" s="190">
        <f>SUM(BK219:BK221)</f>
        <v>0</v>
      </c>
    </row>
    <row r="219" spans="1:65" s="2" customFormat="1" ht="16.5" customHeight="1">
      <c r="A219" s="35"/>
      <c r="B219" s="36"/>
      <c r="C219" s="193" t="s">
        <v>404</v>
      </c>
      <c r="D219" s="193" t="s">
        <v>162</v>
      </c>
      <c r="E219" s="194" t="s">
        <v>1968</v>
      </c>
      <c r="F219" s="195" t="s">
        <v>1969</v>
      </c>
      <c r="G219" s="196" t="s">
        <v>1970</v>
      </c>
      <c r="H219" s="197">
        <v>1</v>
      </c>
      <c r="I219" s="198"/>
      <c r="J219" s="199">
        <f>ROUND(I219*H219,2)</f>
        <v>0</v>
      </c>
      <c r="K219" s="200"/>
      <c r="L219" s="40"/>
      <c r="M219" s="201" t="s">
        <v>1</v>
      </c>
      <c r="N219" s="202" t="s">
        <v>44</v>
      </c>
      <c r="O219" s="72"/>
      <c r="P219" s="203">
        <f>O219*H219</f>
        <v>0</v>
      </c>
      <c r="Q219" s="203">
        <v>0</v>
      </c>
      <c r="R219" s="203">
        <f>Q219*H219</f>
        <v>0</v>
      </c>
      <c r="S219" s="203">
        <v>0</v>
      </c>
      <c r="T219" s="204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05" t="s">
        <v>166</v>
      </c>
      <c r="AT219" s="205" t="s">
        <v>162</v>
      </c>
      <c r="AU219" s="205" t="s">
        <v>88</v>
      </c>
      <c r="AY219" s="18" t="s">
        <v>159</v>
      </c>
      <c r="BE219" s="206">
        <f>IF(N219="základní",J219,0)</f>
        <v>0</v>
      </c>
      <c r="BF219" s="206">
        <f>IF(N219="snížená",J219,0)</f>
        <v>0</v>
      </c>
      <c r="BG219" s="206">
        <f>IF(N219="zákl. přenesená",J219,0)</f>
        <v>0</v>
      </c>
      <c r="BH219" s="206">
        <f>IF(N219="sníž. přenesená",J219,0)</f>
        <v>0</v>
      </c>
      <c r="BI219" s="206">
        <f>IF(N219="nulová",J219,0)</f>
        <v>0</v>
      </c>
      <c r="BJ219" s="18" t="s">
        <v>88</v>
      </c>
      <c r="BK219" s="206">
        <f>ROUND(I219*H219,2)</f>
        <v>0</v>
      </c>
      <c r="BL219" s="18" t="s">
        <v>166</v>
      </c>
      <c r="BM219" s="205" t="s">
        <v>1971</v>
      </c>
    </row>
    <row r="220" spans="1:65" s="2" customFormat="1" ht="16.5" customHeight="1">
      <c r="A220" s="35"/>
      <c r="B220" s="36"/>
      <c r="C220" s="193" t="s">
        <v>409</v>
      </c>
      <c r="D220" s="193" t="s">
        <v>162</v>
      </c>
      <c r="E220" s="194" t="s">
        <v>1972</v>
      </c>
      <c r="F220" s="195" t="s">
        <v>1973</v>
      </c>
      <c r="G220" s="196" t="s">
        <v>1970</v>
      </c>
      <c r="H220" s="197">
        <v>2</v>
      </c>
      <c r="I220" s="198"/>
      <c r="J220" s="199">
        <f>ROUND(I220*H220,2)</f>
        <v>0</v>
      </c>
      <c r="K220" s="200"/>
      <c r="L220" s="40"/>
      <c r="M220" s="201" t="s">
        <v>1</v>
      </c>
      <c r="N220" s="202" t="s">
        <v>44</v>
      </c>
      <c r="O220" s="72"/>
      <c r="P220" s="203">
        <f>O220*H220</f>
        <v>0</v>
      </c>
      <c r="Q220" s="203">
        <v>0</v>
      </c>
      <c r="R220" s="203">
        <f>Q220*H220</f>
        <v>0</v>
      </c>
      <c r="S220" s="203">
        <v>0</v>
      </c>
      <c r="T220" s="204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05" t="s">
        <v>166</v>
      </c>
      <c r="AT220" s="205" t="s">
        <v>162</v>
      </c>
      <c r="AU220" s="205" t="s">
        <v>88</v>
      </c>
      <c r="AY220" s="18" t="s">
        <v>159</v>
      </c>
      <c r="BE220" s="206">
        <f>IF(N220="základní",J220,0)</f>
        <v>0</v>
      </c>
      <c r="BF220" s="206">
        <f>IF(N220="snížená",J220,0)</f>
        <v>0</v>
      </c>
      <c r="BG220" s="206">
        <f>IF(N220="zákl. přenesená",J220,0)</f>
        <v>0</v>
      </c>
      <c r="BH220" s="206">
        <f>IF(N220="sníž. přenesená",J220,0)</f>
        <v>0</v>
      </c>
      <c r="BI220" s="206">
        <f>IF(N220="nulová",J220,0)</f>
        <v>0</v>
      </c>
      <c r="BJ220" s="18" t="s">
        <v>88</v>
      </c>
      <c r="BK220" s="206">
        <f>ROUND(I220*H220,2)</f>
        <v>0</v>
      </c>
      <c r="BL220" s="18" t="s">
        <v>166</v>
      </c>
      <c r="BM220" s="205" t="s">
        <v>1974</v>
      </c>
    </row>
    <row r="221" spans="1:65" s="2" customFormat="1" ht="16.5" customHeight="1">
      <c r="A221" s="35"/>
      <c r="B221" s="36"/>
      <c r="C221" s="193" t="s">
        <v>413</v>
      </c>
      <c r="D221" s="193" t="s">
        <v>162</v>
      </c>
      <c r="E221" s="194" t="s">
        <v>1975</v>
      </c>
      <c r="F221" s="195" t="s">
        <v>1976</v>
      </c>
      <c r="G221" s="196" t="s">
        <v>1970</v>
      </c>
      <c r="H221" s="197">
        <v>1</v>
      </c>
      <c r="I221" s="198"/>
      <c r="J221" s="199">
        <f>ROUND(I221*H221,2)</f>
        <v>0</v>
      </c>
      <c r="K221" s="200"/>
      <c r="L221" s="40"/>
      <c r="M221" s="201" t="s">
        <v>1</v>
      </c>
      <c r="N221" s="202" t="s">
        <v>44</v>
      </c>
      <c r="O221" s="72"/>
      <c r="P221" s="203">
        <f>O221*H221</f>
        <v>0</v>
      </c>
      <c r="Q221" s="203">
        <v>0</v>
      </c>
      <c r="R221" s="203">
        <f>Q221*H221</f>
        <v>0</v>
      </c>
      <c r="S221" s="203">
        <v>0</v>
      </c>
      <c r="T221" s="204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05" t="s">
        <v>166</v>
      </c>
      <c r="AT221" s="205" t="s">
        <v>162</v>
      </c>
      <c r="AU221" s="205" t="s">
        <v>88</v>
      </c>
      <c r="AY221" s="18" t="s">
        <v>159</v>
      </c>
      <c r="BE221" s="206">
        <f>IF(N221="základní",J221,0)</f>
        <v>0</v>
      </c>
      <c r="BF221" s="206">
        <f>IF(N221="snížená",J221,0)</f>
        <v>0</v>
      </c>
      <c r="BG221" s="206">
        <f>IF(N221="zákl. přenesená",J221,0)</f>
        <v>0</v>
      </c>
      <c r="BH221" s="206">
        <f>IF(N221="sníž. přenesená",J221,0)</f>
        <v>0</v>
      </c>
      <c r="BI221" s="206">
        <f>IF(N221="nulová",J221,0)</f>
        <v>0</v>
      </c>
      <c r="BJ221" s="18" t="s">
        <v>88</v>
      </c>
      <c r="BK221" s="206">
        <f>ROUND(I221*H221,2)</f>
        <v>0</v>
      </c>
      <c r="BL221" s="18" t="s">
        <v>166</v>
      </c>
      <c r="BM221" s="205" t="s">
        <v>1977</v>
      </c>
    </row>
    <row r="222" spans="1:65" s="12" customFormat="1" ht="22.9" customHeight="1">
      <c r="B222" s="177"/>
      <c r="C222" s="178"/>
      <c r="D222" s="179" t="s">
        <v>77</v>
      </c>
      <c r="E222" s="191" t="s">
        <v>1978</v>
      </c>
      <c r="F222" s="191" t="s">
        <v>1979</v>
      </c>
      <c r="G222" s="178"/>
      <c r="H222" s="178"/>
      <c r="I222" s="181"/>
      <c r="J222" s="192">
        <f>BK222</f>
        <v>0</v>
      </c>
      <c r="K222" s="178"/>
      <c r="L222" s="183"/>
      <c r="M222" s="184"/>
      <c r="N222" s="185"/>
      <c r="O222" s="185"/>
      <c r="P222" s="186">
        <f>P223</f>
        <v>0</v>
      </c>
      <c r="Q222" s="185"/>
      <c r="R222" s="186">
        <f>R223</f>
        <v>0</v>
      </c>
      <c r="S222" s="185"/>
      <c r="T222" s="187">
        <f>T223</f>
        <v>0</v>
      </c>
      <c r="AR222" s="188" t="s">
        <v>86</v>
      </c>
      <c r="AT222" s="189" t="s">
        <v>77</v>
      </c>
      <c r="AU222" s="189" t="s">
        <v>86</v>
      </c>
      <c r="AY222" s="188" t="s">
        <v>159</v>
      </c>
      <c r="BK222" s="190">
        <f>BK223</f>
        <v>0</v>
      </c>
    </row>
    <row r="223" spans="1:65" s="2" customFormat="1" ht="16.5" customHeight="1">
      <c r="A223" s="35"/>
      <c r="B223" s="36"/>
      <c r="C223" s="193" t="s">
        <v>417</v>
      </c>
      <c r="D223" s="193" t="s">
        <v>162</v>
      </c>
      <c r="E223" s="194" t="s">
        <v>1980</v>
      </c>
      <c r="F223" s="195" t="s">
        <v>1981</v>
      </c>
      <c r="G223" s="196" t="s">
        <v>1970</v>
      </c>
      <c r="H223" s="197">
        <v>1</v>
      </c>
      <c r="I223" s="198"/>
      <c r="J223" s="199">
        <f>ROUND(I223*H223,2)</f>
        <v>0</v>
      </c>
      <c r="K223" s="200"/>
      <c r="L223" s="40"/>
      <c r="M223" s="201" t="s">
        <v>1</v>
      </c>
      <c r="N223" s="202" t="s">
        <v>44</v>
      </c>
      <c r="O223" s="72"/>
      <c r="P223" s="203">
        <f>O223*H223</f>
        <v>0</v>
      </c>
      <c r="Q223" s="203">
        <v>0</v>
      </c>
      <c r="R223" s="203">
        <f>Q223*H223</f>
        <v>0</v>
      </c>
      <c r="S223" s="203">
        <v>0</v>
      </c>
      <c r="T223" s="204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05" t="s">
        <v>166</v>
      </c>
      <c r="AT223" s="205" t="s">
        <v>162</v>
      </c>
      <c r="AU223" s="205" t="s">
        <v>88</v>
      </c>
      <c r="AY223" s="18" t="s">
        <v>159</v>
      </c>
      <c r="BE223" s="206">
        <f>IF(N223="základní",J223,0)</f>
        <v>0</v>
      </c>
      <c r="BF223" s="206">
        <f>IF(N223="snížená",J223,0)</f>
        <v>0</v>
      </c>
      <c r="BG223" s="206">
        <f>IF(N223="zákl. přenesená",J223,0)</f>
        <v>0</v>
      </c>
      <c r="BH223" s="206">
        <f>IF(N223="sníž. přenesená",J223,0)</f>
        <v>0</v>
      </c>
      <c r="BI223" s="206">
        <f>IF(N223="nulová",J223,0)</f>
        <v>0</v>
      </c>
      <c r="BJ223" s="18" t="s">
        <v>88</v>
      </c>
      <c r="BK223" s="206">
        <f>ROUND(I223*H223,2)</f>
        <v>0</v>
      </c>
      <c r="BL223" s="18" t="s">
        <v>166</v>
      </c>
      <c r="BM223" s="205" t="s">
        <v>1982</v>
      </c>
    </row>
    <row r="224" spans="1:65" s="12" customFormat="1" ht="22.9" customHeight="1">
      <c r="B224" s="177"/>
      <c r="C224" s="178"/>
      <c r="D224" s="179" t="s">
        <v>77</v>
      </c>
      <c r="E224" s="191" t="s">
        <v>1983</v>
      </c>
      <c r="F224" s="191" t="s">
        <v>1984</v>
      </c>
      <c r="G224" s="178"/>
      <c r="H224" s="178"/>
      <c r="I224" s="181"/>
      <c r="J224" s="192">
        <f>BK224</f>
        <v>0</v>
      </c>
      <c r="K224" s="178"/>
      <c r="L224" s="183"/>
      <c r="M224" s="184"/>
      <c r="N224" s="185"/>
      <c r="O224" s="185"/>
      <c r="P224" s="186">
        <f>P225</f>
        <v>0</v>
      </c>
      <c r="Q224" s="185"/>
      <c r="R224" s="186">
        <f>R225</f>
        <v>0</v>
      </c>
      <c r="S224" s="185"/>
      <c r="T224" s="187">
        <f>T225</f>
        <v>0</v>
      </c>
      <c r="AR224" s="188" t="s">
        <v>86</v>
      </c>
      <c r="AT224" s="189" t="s">
        <v>77</v>
      </c>
      <c r="AU224" s="189" t="s">
        <v>86</v>
      </c>
      <c r="AY224" s="188" t="s">
        <v>159</v>
      </c>
      <c r="BK224" s="190">
        <f>BK225</f>
        <v>0</v>
      </c>
    </row>
    <row r="225" spans="1:65" s="2" customFormat="1" ht="16.5" customHeight="1">
      <c r="A225" s="35"/>
      <c r="B225" s="36"/>
      <c r="C225" s="193" t="s">
        <v>421</v>
      </c>
      <c r="D225" s="193" t="s">
        <v>162</v>
      </c>
      <c r="E225" s="194" t="s">
        <v>1985</v>
      </c>
      <c r="F225" s="195" t="s">
        <v>1986</v>
      </c>
      <c r="G225" s="196" t="s">
        <v>1970</v>
      </c>
      <c r="H225" s="197">
        <v>4</v>
      </c>
      <c r="I225" s="198"/>
      <c r="J225" s="199">
        <f>ROUND(I225*H225,2)</f>
        <v>0</v>
      </c>
      <c r="K225" s="200"/>
      <c r="L225" s="40"/>
      <c r="M225" s="201" t="s">
        <v>1</v>
      </c>
      <c r="N225" s="202" t="s">
        <v>44</v>
      </c>
      <c r="O225" s="72"/>
      <c r="P225" s="203">
        <f>O225*H225</f>
        <v>0</v>
      </c>
      <c r="Q225" s="203">
        <v>0</v>
      </c>
      <c r="R225" s="203">
        <f>Q225*H225</f>
        <v>0</v>
      </c>
      <c r="S225" s="203">
        <v>0</v>
      </c>
      <c r="T225" s="204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05" t="s">
        <v>166</v>
      </c>
      <c r="AT225" s="205" t="s">
        <v>162</v>
      </c>
      <c r="AU225" s="205" t="s">
        <v>88</v>
      </c>
      <c r="AY225" s="18" t="s">
        <v>159</v>
      </c>
      <c r="BE225" s="206">
        <f>IF(N225="základní",J225,0)</f>
        <v>0</v>
      </c>
      <c r="BF225" s="206">
        <f>IF(N225="snížená",J225,0)</f>
        <v>0</v>
      </c>
      <c r="BG225" s="206">
        <f>IF(N225="zákl. přenesená",J225,0)</f>
        <v>0</v>
      </c>
      <c r="BH225" s="206">
        <f>IF(N225="sníž. přenesená",J225,0)</f>
        <v>0</v>
      </c>
      <c r="BI225" s="206">
        <f>IF(N225="nulová",J225,0)</f>
        <v>0</v>
      </c>
      <c r="BJ225" s="18" t="s">
        <v>88</v>
      </c>
      <c r="BK225" s="206">
        <f>ROUND(I225*H225,2)</f>
        <v>0</v>
      </c>
      <c r="BL225" s="18" t="s">
        <v>166</v>
      </c>
      <c r="BM225" s="205" t="s">
        <v>1987</v>
      </c>
    </row>
    <row r="226" spans="1:65" s="12" customFormat="1" ht="22.9" customHeight="1">
      <c r="B226" s="177"/>
      <c r="C226" s="178"/>
      <c r="D226" s="179" t="s">
        <v>77</v>
      </c>
      <c r="E226" s="191" t="s">
        <v>1988</v>
      </c>
      <c r="F226" s="191" t="s">
        <v>1989</v>
      </c>
      <c r="G226" s="178"/>
      <c r="H226" s="178"/>
      <c r="I226" s="181"/>
      <c r="J226" s="192">
        <f>BK226</f>
        <v>0</v>
      </c>
      <c r="K226" s="178"/>
      <c r="L226" s="183"/>
      <c r="M226" s="184"/>
      <c r="N226" s="185"/>
      <c r="O226" s="185"/>
      <c r="P226" s="186">
        <v>0</v>
      </c>
      <c r="Q226" s="185"/>
      <c r="R226" s="186">
        <v>0</v>
      </c>
      <c r="S226" s="185"/>
      <c r="T226" s="187">
        <v>0</v>
      </c>
      <c r="AR226" s="188" t="s">
        <v>86</v>
      </c>
      <c r="AT226" s="189" t="s">
        <v>77</v>
      </c>
      <c r="AU226" s="189" t="s">
        <v>86</v>
      </c>
      <c r="AY226" s="188" t="s">
        <v>159</v>
      </c>
      <c r="BK226" s="190">
        <v>0</v>
      </c>
    </row>
    <row r="227" spans="1:65" s="12" customFormat="1" ht="22.9" customHeight="1">
      <c r="B227" s="177"/>
      <c r="C227" s="178"/>
      <c r="D227" s="179" t="s">
        <v>77</v>
      </c>
      <c r="E227" s="191" t="s">
        <v>1990</v>
      </c>
      <c r="F227" s="191" t="s">
        <v>1991</v>
      </c>
      <c r="G227" s="178"/>
      <c r="H227" s="178"/>
      <c r="I227" s="181"/>
      <c r="J227" s="192">
        <f>BK227</f>
        <v>0</v>
      </c>
      <c r="K227" s="178"/>
      <c r="L227" s="183"/>
      <c r="M227" s="184"/>
      <c r="N227" s="185"/>
      <c r="O227" s="185"/>
      <c r="P227" s="186">
        <f>SUM(P228:P229)</f>
        <v>0</v>
      </c>
      <c r="Q227" s="185"/>
      <c r="R227" s="186">
        <f>SUM(R228:R229)</f>
        <v>0</v>
      </c>
      <c r="S227" s="185"/>
      <c r="T227" s="187">
        <f>SUM(T228:T229)</f>
        <v>0</v>
      </c>
      <c r="AR227" s="188" t="s">
        <v>86</v>
      </c>
      <c r="AT227" s="189" t="s">
        <v>77</v>
      </c>
      <c r="AU227" s="189" t="s">
        <v>86</v>
      </c>
      <c r="AY227" s="188" t="s">
        <v>159</v>
      </c>
      <c r="BK227" s="190">
        <f>SUM(BK228:BK229)</f>
        <v>0</v>
      </c>
    </row>
    <row r="228" spans="1:65" s="2" customFormat="1" ht="21.75" customHeight="1">
      <c r="A228" s="35"/>
      <c r="B228" s="36"/>
      <c r="C228" s="193" t="s">
        <v>425</v>
      </c>
      <c r="D228" s="193" t="s">
        <v>162</v>
      </c>
      <c r="E228" s="194" t="s">
        <v>1992</v>
      </c>
      <c r="F228" s="195" t="s">
        <v>1993</v>
      </c>
      <c r="G228" s="196" t="s">
        <v>172</v>
      </c>
      <c r="H228" s="197">
        <v>1</v>
      </c>
      <c r="I228" s="198"/>
      <c r="J228" s="199">
        <f>ROUND(I228*H228,2)</f>
        <v>0</v>
      </c>
      <c r="K228" s="200"/>
      <c r="L228" s="40"/>
      <c r="M228" s="201" t="s">
        <v>1</v>
      </c>
      <c r="N228" s="202" t="s">
        <v>44</v>
      </c>
      <c r="O228" s="72"/>
      <c r="P228" s="203">
        <f>O228*H228</f>
        <v>0</v>
      </c>
      <c r="Q228" s="203">
        <v>0</v>
      </c>
      <c r="R228" s="203">
        <f>Q228*H228</f>
        <v>0</v>
      </c>
      <c r="S228" s="203">
        <v>0</v>
      </c>
      <c r="T228" s="204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05" t="s">
        <v>166</v>
      </c>
      <c r="AT228" s="205" t="s">
        <v>162</v>
      </c>
      <c r="AU228" s="205" t="s">
        <v>88</v>
      </c>
      <c r="AY228" s="18" t="s">
        <v>159</v>
      </c>
      <c r="BE228" s="206">
        <f>IF(N228="základní",J228,0)</f>
        <v>0</v>
      </c>
      <c r="BF228" s="206">
        <f>IF(N228="snížená",J228,0)</f>
        <v>0</v>
      </c>
      <c r="BG228" s="206">
        <f>IF(N228="zákl. přenesená",J228,0)</f>
        <v>0</v>
      </c>
      <c r="BH228" s="206">
        <f>IF(N228="sníž. přenesená",J228,0)</f>
        <v>0</v>
      </c>
      <c r="BI228" s="206">
        <f>IF(N228="nulová",J228,0)</f>
        <v>0</v>
      </c>
      <c r="BJ228" s="18" t="s">
        <v>88</v>
      </c>
      <c r="BK228" s="206">
        <f>ROUND(I228*H228,2)</f>
        <v>0</v>
      </c>
      <c r="BL228" s="18" t="s">
        <v>166</v>
      </c>
      <c r="BM228" s="205" t="s">
        <v>1994</v>
      </c>
    </row>
    <row r="229" spans="1:65" s="2" customFormat="1" ht="16.5" customHeight="1">
      <c r="A229" s="35"/>
      <c r="B229" s="36"/>
      <c r="C229" s="193" t="s">
        <v>429</v>
      </c>
      <c r="D229" s="193" t="s">
        <v>162</v>
      </c>
      <c r="E229" s="194" t="s">
        <v>1995</v>
      </c>
      <c r="F229" s="195" t="s">
        <v>1996</v>
      </c>
      <c r="G229" s="196" t="s">
        <v>1970</v>
      </c>
      <c r="H229" s="197">
        <v>1</v>
      </c>
      <c r="I229" s="198"/>
      <c r="J229" s="199">
        <f>ROUND(I229*H229,2)</f>
        <v>0</v>
      </c>
      <c r="K229" s="200"/>
      <c r="L229" s="40"/>
      <c r="M229" s="201" t="s">
        <v>1</v>
      </c>
      <c r="N229" s="202" t="s">
        <v>44</v>
      </c>
      <c r="O229" s="72"/>
      <c r="P229" s="203">
        <f>O229*H229</f>
        <v>0</v>
      </c>
      <c r="Q229" s="203">
        <v>0</v>
      </c>
      <c r="R229" s="203">
        <f>Q229*H229</f>
        <v>0</v>
      </c>
      <c r="S229" s="203">
        <v>0</v>
      </c>
      <c r="T229" s="204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05" t="s">
        <v>166</v>
      </c>
      <c r="AT229" s="205" t="s">
        <v>162</v>
      </c>
      <c r="AU229" s="205" t="s">
        <v>88</v>
      </c>
      <c r="AY229" s="18" t="s">
        <v>159</v>
      </c>
      <c r="BE229" s="206">
        <f>IF(N229="základní",J229,0)</f>
        <v>0</v>
      </c>
      <c r="BF229" s="206">
        <f>IF(N229="snížená",J229,0)</f>
        <v>0</v>
      </c>
      <c r="BG229" s="206">
        <f>IF(N229="zákl. přenesená",J229,0)</f>
        <v>0</v>
      </c>
      <c r="BH229" s="206">
        <f>IF(N229="sníž. přenesená",J229,0)</f>
        <v>0</v>
      </c>
      <c r="BI229" s="206">
        <f>IF(N229="nulová",J229,0)</f>
        <v>0</v>
      </c>
      <c r="BJ229" s="18" t="s">
        <v>88</v>
      </c>
      <c r="BK229" s="206">
        <f>ROUND(I229*H229,2)</f>
        <v>0</v>
      </c>
      <c r="BL229" s="18" t="s">
        <v>166</v>
      </c>
      <c r="BM229" s="205" t="s">
        <v>1997</v>
      </c>
    </row>
    <row r="230" spans="1:65" s="12" customFormat="1" ht="25.9" customHeight="1">
      <c r="B230" s="177"/>
      <c r="C230" s="178"/>
      <c r="D230" s="179" t="s">
        <v>77</v>
      </c>
      <c r="E230" s="180" t="s">
        <v>1998</v>
      </c>
      <c r="F230" s="180" t="s">
        <v>1999</v>
      </c>
      <c r="G230" s="178"/>
      <c r="H230" s="178"/>
      <c r="I230" s="181"/>
      <c r="J230" s="182">
        <f>BK230</f>
        <v>0</v>
      </c>
      <c r="K230" s="178"/>
      <c r="L230" s="183"/>
      <c r="M230" s="184"/>
      <c r="N230" s="185"/>
      <c r="O230" s="185"/>
      <c r="P230" s="186">
        <f>P231+P234+P236+P238+P240+P242+P245</f>
        <v>0</v>
      </c>
      <c r="Q230" s="185"/>
      <c r="R230" s="186">
        <f>R231+R234+R236+R238+R240+R242+R245</f>
        <v>0</v>
      </c>
      <c r="S230" s="185"/>
      <c r="T230" s="187">
        <f>T231+T234+T236+T238+T240+T242+T245</f>
        <v>0</v>
      </c>
      <c r="AR230" s="188" t="s">
        <v>86</v>
      </c>
      <c r="AT230" s="189" t="s">
        <v>77</v>
      </c>
      <c r="AU230" s="189" t="s">
        <v>78</v>
      </c>
      <c r="AY230" s="188" t="s">
        <v>159</v>
      </c>
      <c r="BK230" s="190">
        <f>BK231+BK234+BK236+BK238+BK240+BK242+BK245</f>
        <v>0</v>
      </c>
    </row>
    <row r="231" spans="1:65" s="12" customFormat="1" ht="22.9" customHeight="1">
      <c r="B231" s="177"/>
      <c r="C231" s="178"/>
      <c r="D231" s="179" t="s">
        <v>77</v>
      </c>
      <c r="E231" s="191" t="s">
        <v>2000</v>
      </c>
      <c r="F231" s="191" t="s">
        <v>2001</v>
      </c>
      <c r="G231" s="178"/>
      <c r="H231" s="178"/>
      <c r="I231" s="181"/>
      <c r="J231" s="192">
        <f>BK231</f>
        <v>0</v>
      </c>
      <c r="K231" s="178"/>
      <c r="L231" s="183"/>
      <c r="M231" s="184"/>
      <c r="N231" s="185"/>
      <c r="O231" s="185"/>
      <c r="P231" s="186">
        <f>SUM(P232:P233)</f>
        <v>0</v>
      </c>
      <c r="Q231" s="185"/>
      <c r="R231" s="186">
        <f>SUM(R232:R233)</f>
        <v>0</v>
      </c>
      <c r="S231" s="185"/>
      <c r="T231" s="187">
        <f>SUM(T232:T233)</f>
        <v>0</v>
      </c>
      <c r="AR231" s="188" t="s">
        <v>86</v>
      </c>
      <c r="AT231" s="189" t="s">
        <v>77</v>
      </c>
      <c r="AU231" s="189" t="s">
        <v>86</v>
      </c>
      <c r="AY231" s="188" t="s">
        <v>159</v>
      </c>
      <c r="BK231" s="190">
        <f>SUM(BK232:BK233)</f>
        <v>0</v>
      </c>
    </row>
    <row r="232" spans="1:65" s="2" customFormat="1" ht="16.5" customHeight="1">
      <c r="A232" s="35"/>
      <c r="B232" s="36"/>
      <c r="C232" s="193" t="s">
        <v>433</v>
      </c>
      <c r="D232" s="193" t="s">
        <v>162</v>
      </c>
      <c r="E232" s="194" t="s">
        <v>2002</v>
      </c>
      <c r="F232" s="195" t="s">
        <v>2003</v>
      </c>
      <c r="G232" s="196" t="s">
        <v>1805</v>
      </c>
      <c r="H232" s="197">
        <v>10</v>
      </c>
      <c r="I232" s="198"/>
      <c r="J232" s="199">
        <f>ROUND(I232*H232,2)</f>
        <v>0</v>
      </c>
      <c r="K232" s="200"/>
      <c r="L232" s="40"/>
      <c r="M232" s="201" t="s">
        <v>1</v>
      </c>
      <c r="N232" s="202" t="s">
        <v>44</v>
      </c>
      <c r="O232" s="72"/>
      <c r="P232" s="203">
        <f>O232*H232</f>
        <v>0</v>
      </c>
      <c r="Q232" s="203">
        <v>0</v>
      </c>
      <c r="R232" s="203">
        <f>Q232*H232</f>
        <v>0</v>
      </c>
      <c r="S232" s="203">
        <v>0</v>
      </c>
      <c r="T232" s="204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05" t="s">
        <v>166</v>
      </c>
      <c r="AT232" s="205" t="s">
        <v>162</v>
      </c>
      <c r="AU232" s="205" t="s">
        <v>88</v>
      </c>
      <c r="AY232" s="18" t="s">
        <v>159</v>
      </c>
      <c r="BE232" s="206">
        <f>IF(N232="základní",J232,0)</f>
        <v>0</v>
      </c>
      <c r="BF232" s="206">
        <f>IF(N232="snížená",J232,0)</f>
        <v>0</v>
      </c>
      <c r="BG232" s="206">
        <f>IF(N232="zákl. přenesená",J232,0)</f>
        <v>0</v>
      </c>
      <c r="BH232" s="206">
        <f>IF(N232="sníž. přenesená",J232,0)</f>
        <v>0</v>
      </c>
      <c r="BI232" s="206">
        <f>IF(N232="nulová",J232,0)</f>
        <v>0</v>
      </c>
      <c r="BJ232" s="18" t="s">
        <v>88</v>
      </c>
      <c r="BK232" s="206">
        <f>ROUND(I232*H232,2)</f>
        <v>0</v>
      </c>
      <c r="BL232" s="18" t="s">
        <v>166</v>
      </c>
      <c r="BM232" s="205" t="s">
        <v>2004</v>
      </c>
    </row>
    <row r="233" spans="1:65" s="2" customFormat="1" ht="16.5" customHeight="1">
      <c r="A233" s="35"/>
      <c r="B233" s="36"/>
      <c r="C233" s="193" t="s">
        <v>437</v>
      </c>
      <c r="D233" s="193" t="s">
        <v>162</v>
      </c>
      <c r="E233" s="194" t="s">
        <v>2005</v>
      </c>
      <c r="F233" s="195" t="s">
        <v>2006</v>
      </c>
      <c r="G233" s="196" t="s">
        <v>1805</v>
      </c>
      <c r="H233" s="197">
        <v>2</v>
      </c>
      <c r="I233" s="198"/>
      <c r="J233" s="199">
        <f>ROUND(I233*H233,2)</f>
        <v>0</v>
      </c>
      <c r="K233" s="200"/>
      <c r="L233" s="40"/>
      <c r="M233" s="201" t="s">
        <v>1</v>
      </c>
      <c r="N233" s="202" t="s">
        <v>44</v>
      </c>
      <c r="O233" s="72"/>
      <c r="P233" s="203">
        <f>O233*H233</f>
        <v>0</v>
      </c>
      <c r="Q233" s="203">
        <v>0</v>
      </c>
      <c r="R233" s="203">
        <f>Q233*H233</f>
        <v>0</v>
      </c>
      <c r="S233" s="203">
        <v>0</v>
      </c>
      <c r="T233" s="204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05" t="s">
        <v>166</v>
      </c>
      <c r="AT233" s="205" t="s">
        <v>162</v>
      </c>
      <c r="AU233" s="205" t="s">
        <v>88</v>
      </c>
      <c r="AY233" s="18" t="s">
        <v>159</v>
      </c>
      <c r="BE233" s="206">
        <f>IF(N233="základní",J233,0)</f>
        <v>0</v>
      </c>
      <c r="BF233" s="206">
        <f>IF(N233="snížená",J233,0)</f>
        <v>0</v>
      </c>
      <c r="BG233" s="206">
        <f>IF(N233="zákl. přenesená",J233,0)</f>
        <v>0</v>
      </c>
      <c r="BH233" s="206">
        <f>IF(N233="sníž. přenesená",J233,0)</f>
        <v>0</v>
      </c>
      <c r="BI233" s="206">
        <f>IF(N233="nulová",J233,0)</f>
        <v>0</v>
      </c>
      <c r="BJ233" s="18" t="s">
        <v>88</v>
      </c>
      <c r="BK233" s="206">
        <f>ROUND(I233*H233,2)</f>
        <v>0</v>
      </c>
      <c r="BL233" s="18" t="s">
        <v>166</v>
      </c>
      <c r="BM233" s="205" t="s">
        <v>2007</v>
      </c>
    </row>
    <row r="234" spans="1:65" s="12" customFormat="1" ht="22.9" customHeight="1">
      <c r="B234" s="177"/>
      <c r="C234" s="178"/>
      <c r="D234" s="179" t="s">
        <v>77</v>
      </c>
      <c r="E234" s="191" t="s">
        <v>2008</v>
      </c>
      <c r="F234" s="191" t="s">
        <v>2009</v>
      </c>
      <c r="G234" s="178"/>
      <c r="H234" s="178"/>
      <c r="I234" s="181"/>
      <c r="J234" s="192">
        <f>BK234</f>
        <v>0</v>
      </c>
      <c r="K234" s="178"/>
      <c r="L234" s="183"/>
      <c r="M234" s="184"/>
      <c r="N234" s="185"/>
      <c r="O234" s="185"/>
      <c r="P234" s="186">
        <f>P235</f>
        <v>0</v>
      </c>
      <c r="Q234" s="185"/>
      <c r="R234" s="186">
        <f>R235</f>
        <v>0</v>
      </c>
      <c r="S234" s="185"/>
      <c r="T234" s="187">
        <f>T235</f>
        <v>0</v>
      </c>
      <c r="AR234" s="188" t="s">
        <v>86</v>
      </c>
      <c r="AT234" s="189" t="s">
        <v>77</v>
      </c>
      <c r="AU234" s="189" t="s">
        <v>86</v>
      </c>
      <c r="AY234" s="188" t="s">
        <v>159</v>
      </c>
      <c r="BK234" s="190">
        <f>BK235</f>
        <v>0</v>
      </c>
    </row>
    <row r="235" spans="1:65" s="2" customFormat="1" ht="16.5" customHeight="1">
      <c r="A235" s="35"/>
      <c r="B235" s="36"/>
      <c r="C235" s="193" t="s">
        <v>441</v>
      </c>
      <c r="D235" s="193" t="s">
        <v>162</v>
      </c>
      <c r="E235" s="194" t="s">
        <v>2010</v>
      </c>
      <c r="F235" s="195" t="s">
        <v>2011</v>
      </c>
      <c r="G235" s="196" t="s">
        <v>1805</v>
      </c>
      <c r="H235" s="197">
        <v>36</v>
      </c>
      <c r="I235" s="198"/>
      <c r="J235" s="199">
        <f>ROUND(I235*H235,2)</f>
        <v>0</v>
      </c>
      <c r="K235" s="200"/>
      <c r="L235" s="40"/>
      <c r="M235" s="201" t="s">
        <v>1</v>
      </c>
      <c r="N235" s="202" t="s">
        <v>44</v>
      </c>
      <c r="O235" s="72"/>
      <c r="P235" s="203">
        <f>O235*H235</f>
        <v>0</v>
      </c>
      <c r="Q235" s="203">
        <v>0</v>
      </c>
      <c r="R235" s="203">
        <f>Q235*H235</f>
        <v>0</v>
      </c>
      <c r="S235" s="203">
        <v>0</v>
      </c>
      <c r="T235" s="204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05" t="s">
        <v>166</v>
      </c>
      <c r="AT235" s="205" t="s">
        <v>162</v>
      </c>
      <c r="AU235" s="205" t="s">
        <v>88</v>
      </c>
      <c r="AY235" s="18" t="s">
        <v>159</v>
      </c>
      <c r="BE235" s="206">
        <f>IF(N235="základní",J235,0)</f>
        <v>0</v>
      </c>
      <c r="BF235" s="206">
        <f>IF(N235="snížená",J235,0)</f>
        <v>0</v>
      </c>
      <c r="BG235" s="206">
        <f>IF(N235="zákl. přenesená",J235,0)</f>
        <v>0</v>
      </c>
      <c r="BH235" s="206">
        <f>IF(N235="sníž. přenesená",J235,0)</f>
        <v>0</v>
      </c>
      <c r="BI235" s="206">
        <f>IF(N235="nulová",J235,0)</f>
        <v>0</v>
      </c>
      <c r="BJ235" s="18" t="s">
        <v>88</v>
      </c>
      <c r="BK235" s="206">
        <f>ROUND(I235*H235,2)</f>
        <v>0</v>
      </c>
      <c r="BL235" s="18" t="s">
        <v>166</v>
      </c>
      <c r="BM235" s="205" t="s">
        <v>2012</v>
      </c>
    </row>
    <row r="236" spans="1:65" s="12" customFormat="1" ht="22.9" customHeight="1">
      <c r="B236" s="177"/>
      <c r="C236" s="178"/>
      <c r="D236" s="179" t="s">
        <v>77</v>
      </c>
      <c r="E236" s="191" t="s">
        <v>2013</v>
      </c>
      <c r="F236" s="191" t="s">
        <v>2014</v>
      </c>
      <c r="G236" s="178"/>
      <c r="H236" s="178"/>
      <c r="I236" s="181"/>
      <c r="J236" s="192">
        <f>BK236</f>
        <v>0</v>
      </c>
      <c r="K236" s="178"/>
      <c r="L236" s="183"/>
      <c r="M236" s="184"/>
      <c r="N236" s="185"/>
      <c r="O236" s="185"/>
      <c r="P236" s="186">
        <f>P237</f>
        <v>0</v>
      </c>
      <c r="Q236" s="185"/>
      <c r="R236" s="186">
        <f>R237</f>
        <v>0</v>
      </c>
      <c r="S236" s="185"/>
      <c r="T236" s="187">
        <f>T237</f>
        <v>0</v>
      </c>
      <c r="AR236" s="188" t="s">
        <v>86</v>
      </c>
      <c r="AT236" s="189" t="s">
        <v>77</v>
      </c>
      <c r="AU236" s="189" t="s">
        <v>86</v>
      </c>
      <c r="AY236" s="188" t="s">
        <v>159</v>
      </c>
      <c r="BK236" s="190">
        <f>BK237</f>
        <v>0</v>
      </c>
    </row>
    <row r="237" spans="1:65" s="2" customFormat="1" ht="16.5" customHeight="1">
      <c r="A237" s="35"/>
      <c r="B237" s="36"/>
      <c r="C237" s="193" t="s">
        <v>445</v>
      </c>
      <c r="D237" s="193" t="s">
        <v>162</v>
      </c>
      <c r="E237" s="194" t="s">
        <v>2015</v>
      </c>
      <c r="F237" s="195" t="s">
        <v>2016</v>
      </c>
      <c r="G237" s="196" t="s">
        <v>249</v>
      </c>
      <c r="H237" s="197">
        <v>55</v>
      </c>
      <c r="I237" s="198"/>
      <c r="J237" s="199">
        <f>ROUND(I237*H237,2)</f>
        <v>0</v>
      </c>
      <c r="K237" s="200"/>
      <c r="L237" s="40"/>
      <c r="M237" s="201" t="s">
        <v>1</v>
      </c>
      <c r="N237" s="202" t="s">
        <v>44</v>
      </c>
      <c r="O237" s="72"/>
      <c r="P237" s="203">
        <f>O237*H237</f>
        <v>0</v>
      </c>
      <c r="Q237" s="203">
        <v>0</v>
      </c>
      <c r="R237" s="203">
        <f>Q237*H237</f>
        <v>0</v>
      </c>
      <c r="S237" s="203">
        <v>0</v>
      </c>
      <c r="T237" s="204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05" t="s">
        <v>166</v>
      </c>
      <c r="AT237" s="205" t="s">
        <v>162</v>
      </c>
      <c r="AU237" s="205" t="s">
        <v>88</v>
      </c>
      <c r="AY237" s="18" t="s">
        <v>159</v>
      </c>
      <c r="BE237" s="206">
        <f>IF(N237="základní",J237,0)</f>
        <v>0</v>
      </c>
      <c r="BF237" s="206">
        <f>IF(N237="snížená",J237,0)</f>
        <v>0</v>
      </c>
      <c r="BG237" s="206">
        <f>IF(N237="zákl. přenesená",J237,0)</f>
        <v>0</v>
      </c>
      <c r="BH237" s="206">
        <f>IF(N237="sníž. přenesená",J237,0)</f>
        <v>0</v>
      </c>
      <c r="BI237" s="206">
        <f>IF(N237="nulová",J237,0)</f>
        <v>0</v>
      </c>
      <c r="BJ237" s="18" t="s">
        <v>88</v>
      </c>
      <c r="BK237" s="206">
        <f>ROUND(I237*H237,2)</f>
        <v>0</v>
      </c>
      <c r="BL237" s="18" t="s">
        <v>166</v>
      </c>
      <c r="BM237" s="205" t="s">
        <v>2017</v>
      </c>
    </row>
    <row r="238" spans="1:65" s="12" customFormat="1" ht="22.9" customHeight="1">
      <c r="B238" s="177"/>
      <c r="C238" s="178"/>
      <c r="D238" s="179" t="s">
        <v>77</v>
      </c>
      <c r="E238" s="191" t="s">
        <v>2018</v>
      </c>
      <c r="F238" s="191" t="s">
        <v>2019</v>
      </c>
      <c r="G238" s="178"/>
      <c r="H238" s="178"/>
      <c r="I238" s="181"/>
      <c r="J238" s="192">
        <f>BK238</f>
        <v>0</v>
      </c>
      <c r="K238" s="178"/>
      <c r="L238" s="183"/>
      <c r="M238" s="184"/>
      <c r="N238" s="185"/>
      <c r="O238" s="185"/>
      <c r="P238" s="186">
        <f>P239</f>
        <v>0</v>
      </c>
      <c r="Q238" s="185"/>
      <c r="R238" s="186">
        <f>R239</f>
        <v>0</v>
      </c>
      <c r="S238" s="185"/>
      <c r="T238" s="187">
        <f>T239</f>
        <v>0</v>
      </c>
      <c r="AR238" s="188" t="s">
        <v>86</v>
      </c>
      <c r="AT238" s="189" t="s">
        <v>77</v>
      </c>
      <c r="AU238" s="189" t="s">
        <v>86</v>
      </c>
      <c r="AY238" s="188" t="s">
        <v>159</v>
      </c>
      <c r="BK238" s="190">
        <f>BK239</f>
        <v>0</v>
      </c>
    </row>
    <row r="239" spans="1:65" s="2" customFormat="1" ht="16.5" customHeight="1">
      <c r="A239" s="35"/>
      <c r="B239" s="36"/>
      <c r="C239" s="193" t="s">
        <v>451</v>
      </c>
      <c r="D239" s="193" t="s">
        <v>162</v>
      </c>
      <c r="E239" s="194" t="s">
        <v>2020</v>
      </c>
      <c r="F239" s="195" t="s">
        <v>2021</v>
      </c>
      <c r="G239" s="196" t="s">
        <v>249</v>
      </c>
      <c r="H239" s="197">
        <v>10</v>
      </c>
      <c r="I239" s="198"/>
      <c r="J239" s="199">
        <f>ROUND(I239*H239,2)</f>
        <v>0</v>
      </c>
      <c r="K239" s="200"/>
      <c r="L239" s="40"/>
      <c r="M239" s="201" t="s">
        <v>1</v>
      </c>
      <c r="N239" s="202" t="s">
        <v>44</v>
      </c>
      <c r="O239" s="72"/>
      <c r="P239" s="203">
        <f>O239*H239</f>
        <v>0</v>
      </c>
      <c r="Q239" s="203">
        <v>0</v>
      </c>
      <c r="R239" s="203">
        <f>Q239*H239</f>
        <v>0</v>
      </c>
      <c r="S239" s="203">
        <v>0</v>
      </c>
      <c r="T239" s="204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05" t="s">
        <v>166</v>
      </c>
      <c r="AT239" s="205" t="s">
        <v>162</v>
      </c>
      <c r="AU239" s="205" t="s">
        <v>88</v>
      </c>
      <c r="AY239" s="18" t="s">
        <v>159</v>
      </c>
      <c r="BE239" s="206">
        <f>IF(N239="základní",J239,0)</f>
        <v>0</v>
      </c>
      <c r="BF239" s="206">
        <f>IF(N239="snížená",J239,0)</f>
        <v>0</v>
      </c>
      <c r="BG239" s="206">
        <f>IF(N239="zákl. přenesená",J239,0)</f>
        <v>0</v>
      </c>
      <c r="BH239" s="206">
        <f>IF(N239="sníž. přenesená",J239,0)</f>
        <v>0</v>
      </c>
      <c r="BI239" s="206">
        <f>IF(N239="nulová",J239,0)</f>
        <v>0</v>
      </c>
      <c r="BJ239" s="18" t="s">
        <v>88</v>
      </c>
      <c r="BK239" s="206">
        <f>ROUND(I239*H239,2)</f>
        <v>0</v>
      </c>
      <c r="BL239" s="18" t="s">
        <v>166</v>
      </c>
      <c r="BM239" s="205" t="s">
        <v>2022</v>
      </c>
    </row>
    <row r="240" spans="1:65" s="12" customFormat="1" ht="22.9" customHeight="1">
      <c r="B240" s="177"/>
      <c r="C240" s="178"/>
      <c r="D240" s="179" t="s">
        <v>77</v>
      </c>
      <c r="E240" s="191" t="s">
        <v>2023</v>
      </c>
      <c r="F240" s="191" t="s">
        <v>2024</v>
      </c>
      <c r="G240" s="178"/>
      <c r="H240" s="178"/>
      <c r="I240" s="181"/>
      <c r="J240" s="192">
        <f>BK240</f>
        <v>0</v>
      </c>
      <c r="K240" s="178"/>
      <c r="L240" s="183"/>
      <c r="M240" s="184"/>
      <c r="N240" s="185"/>
      <c r="O240" s="185"/>
      <c r="P240" s="186">
        <f>P241</f>
        <v>0</v>
      </c>
      <c r="Q240" s="185"/>
      <c r="R240" s="186">
        <f>R241</f>
        <v>0</v>
      </c>
      <c r="S240" s="185"/>
      <c r="T240" s="187">
        <f>T241</f>
        <v>0</v>
      </c>
      <c r="AR240" s="188" t="s">
        <v>86</v>
      </c>
      <c r="AT240" s="189" t="s">
        <v>77</v>
      </c>
      <c r="AU240" s="189" t="s">
        <v>86</v>
      </c>
      <c r="AY240" s="188" t="s">
        <v>159</v>
      </c>
      <c r="BK240" s="190">
        <f>BK241</f>
        <v>0</v>
      </c>
    </row>
    <row r="241" spans="1:65" s="2" customFormat="1" ht="16.5" customHeight="1">
      <c r="A241" s="35"/>
      <c r="B241" s="36"/>
      <c r="C241" s="193" t="s">
        <v>455</v>
      </c>
      <c r="D241" s="193" t="s">
        <v>162</v>
      </c>
      <c r="E241" s="194" t="s">
        <v>2025</v>
      </c>
      <c r="F241" s="195" t="s">
        <v>2026</v>
      </c>
      <c r="G241" s="196" t="s">
        <v>1805</v>
      </c>
      <c r="H241" s="197">
        <v>1</v>
      </c>
      <c r="I241" s="198"/>
      <c r="J241" s="199">
        <f>ROUND(I241*H241,2)</f>
        <v>0</v>
      </c>
      <c r="K241" s="200"/>
      <c r="L241" s="40"/>
      <c r="M241" s="201" t="s">
        <v>1</v>
      </c>
      <c r="N241" s="202" t="s">
        <v>44</v>
      </c>
      <c r="O241" s="72"/>
      <c r="P241" s="203">
        <f>O241*H241</f>
        <v>0</v>
      </c>
      <c r="Q241" s="203">
        <v>0</v>
      </c>
      <c r="R241" s="203">
        <f>Q241*H241</f>
        <v>0</v>
      </c>
      <c r="S241" s="203">
        <v>0</v>
      </c>
      <c r="T241" s="204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05" t="s">
        <v>166</v>
      </c>
      <c r="AT241" s="205" t="s">
        <v>162</v>
      </c>
      <c r="AU241" s="205" t="s">
        <v>88</v>
      </c>
      <c r="AY241" s="18" t="s">
        <v>159</v>
      </c>
      <c r="BE241" s="206">
        <f>IF(N241="základní",J241,0)</f>
        <v>0</v>
      </c>
      <c r="BF241" s="206">
        <f>IF(N241="snížená",J241,0)</f>
        <v>0</v>
      </c>
      <c r="BG241" s="206">
        <f>IF(N241="zákl. přenesená",J241,0)</f>
        <v>0</v>
      </c>
      <c r="BH241" s="206">
        <f>IF(N241="sníž. přenesená",J241,0)</f>
        <v>0</v>
      </c>
      <c r="BI241" s="206">
        <f>IF(N241="nulová",J241,0)</f>
        <v>0</v>
      </c>
      <c r="BJ241" s="18" t="s">
        <v>88</v>
      </c>
      <c r="BK241" s="206">
        <f>ROUND(I241*H241,2)</f>
        <v>0</v>
      </c>
      <c r="BL241" s="18" t="s">
        <v>166</v>
      </c>
      <c r="BM241" s="205" t="s">
        <v>2027</v>
      </c>
    </row>
    <row r="242" spans="1:65" s="12" customFormat="1" ht="22.9" customHeight="1">
      <c r="B242" s="177"/>
      <c r="C242" s="178"/>
      <c r="D242" s="179" t="s">
        <v>77</v>
      </c>
      <c r="E242" s="191" t="s">
        <v>2028</v>
      </c>
      <c r="F242" s="191" t="s">
        <v>2029</v>
      </c>
      <c r="G242" s="178"/>
      <c r="H242" s="178"/>
      <c r="I242" s="181"/>
      <c r="J242" s="192">
        <f>BK242</f>
        <v>0</v>
      </c>
      <c r="K242" s="178"/>
      <c r="L242" s="183"/>
      <c r="M242" s="184"/>
      <c r="N242" s="185"/>
      <c r="O242" s="185"/>
      <c r="P242" s="186">
        <f>SUM(P243:P244)</f>
        <v>0</v>
      </c>
      <c r="Q242" s="185"/>
      <c r="R242" s="186">
        <f>SUM(R243:R244)</f>
        <v>0</v>
      </c>
      <c r="S242" s="185"/>
      <c r="T242" s="187">
        <f>SUM(T243:T244)</f>
        <v>0</v>
      </c>
      <c r="AR242" s="188" t="s">
        <v>86</v>
      </c>
      <c r="AT242" s="189" t="s">
        <v>77</v>
      </c>
      <c r="AU242" s="189" t="s">
        <v>86</v>
      </c>
      <c r="AY242" s="188" t="s">
        <v>159</v>
      </c>
      <c r="BK242" s="190">
        <f>SUM(BK243:BK244)</f>
        <v>0</v>
      </c>
    </row>
    <row r="243" spans="1:65" s="2" customFormat="1" ht="16.5" customHeight="1">
      <c r="A243" s="35"/>
      <c r="B243" s="36"/>
      <c r="C243" s="193" t="s">
        <v>459</v>
      </c>
      <c r="D243" s="193" t="s">
        <v>162</v>
      </c>
      <c r="E243" s="194" t="s">
        <v>2030</v>
      </c>
      <c r="F243" s="195" t="s">
        <v>2031</v>
      </c>
      <c r="G243" s="196" t="s">
        <v>172</v>
      </c>
      <c r="H243" s="197">
        <v>1</v>
      </c>
      <c r="I243" s="198"/>
      <c r="J243" s="199">
        <f>ROUND(I243*H243,2)</f>
        <v>0</v>
      </c>
      <c r="K243" s="200"/>
      <c r="L243" s="40"/>
      <c r="M243" s="201" t="s">
        <v>1</v>
      </c>
      <c r="N243" s="202" t="s">
        <v>44</v>
      </c>
      <c r="O243" s="72"/>
      <c r="P243" s="203">
        <f>O243*H243</f>
        <v>0</v>
      </c>
      <c r="Q243" s="203">
        <v>0</v>
      </c>
      <c r="R243" s="203">
        <f>Q243*H243</f>
        <v>0</v>
      </c>
      <c r="S243" s="203">
        <v>0</v>
      </c>
      <c r="T243" s="204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05" t="s">
        <v>166</v>
      </c>
      <c r="AT243" s="205" t="s">
        <v>162</v>
      </c>
      <c r="AU243" s="205" t="s">
        <v>88</v>
      </c>
      <c r="AY243" s="18" t="s">
        <v>159</v>
      </c>
      <c r="BE243" s="206">
        <f>IF(N243="základní",J243,0)</f>
        <v>0</v>
      </c>
      <c r="BF243" s="206">
        <f>IF(N243="snížená",J243,0)</f>
        <v>0</v>
      </c>
      <c r="BG243" s="206">
        <f>IF(N243="zákl. přenesená",J243,0)</f>
        <v>0</v>
      </c>
      <c r="BH243" s="206">
        <f>IF(N243="sníž. přenesená",J243,0)</f>
        <v>0</v>
      </c>
      <c r="BI243" s="206">
        <f>IF(N243="nulová",J243,0)</f>
        <v>0</v>
      </c>
      <c r="BJ243" s="18" t="s">
        <v>88</v>
      </c>
      <c r="BK243" s="206">
        <f>ROUND(I243*H243,2)</f>
        <v>0</v>
      </c>
      <c r="BL243" s="18" t="s">
        <v>166</v>
      </c>
      <c r="BM243" s="205" t="s">
        <v>2032</v>
      </c>
    </row>
    <row r="244" spans="1:65" s="2" customFormat="1" ht="39">
      <c r="A244" s="35"/>
      <c r="B244" s="36"/>
      <c r="C244" s="37"/>
      <c r="D244" s="209" t="s">
        <v>204</v>
      </c>
      <c r="E244" s="37"/>
      <c r="F244" s="230" t="s">
        <v>2033</v>
      </c>
      <c r="G244" s="37"/>
      <c r="H244" s="37"/>
      <c r="I244" s="231"/>
      <c r="J244" s="37"/>
      <c r="K244" s="37"/>
      <c r="L244" s="40"/>
      <c r="M244" s="232"/>
      <c r="N244" s="233"/>
      <c r="O244" s="72"/>
      <c r="P244" s="72"/>
      <c r="Q244" s="72"/>
      <c r="R244" s="72"/>
      <c r="S244" s="72"/>
      <c r="T244" s="73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T244" s="18" t="s">
        <v>204</v>
      </c>
      <c r="AU244" s="18" t="s">
        <v>88</v>
      </c>
    </row>
    <row r="245" spans="1:65" s="12" customFormat="1" ht="22.9" customHeight="1">
      <c r="B245" s="177"/>
      <c r="C245" s="178"/>
      <c r="D245" s="179" t="s">
        <v>77</v>
      </c>
      <c r="E245" s="191" t="s">
        <v>2034</v>
      </c>
      <c r="F245" s="191" t="s">
        <v>2035</v>
      </c>
      <c r="G245" s="178"/>
      <c r="H245" s="178"/>
      <c r="I245" s="181"/>
      <c r="J245" s="192">
        <f>BK245</f>
        <v>0</v>
      </c>
      <c r="K245" s="178"/>
      <c r="L245" s="183"/>
      <c r="M245" s="184"/>
      <c r="N245" s="185"/>
      <c r="O245" s="185"/>
      <c r="P245" s="186">
        <f>SUM(P246:P247)</f>
        <v>0</v>
      </c>
      <c r="Q245" s="185"/>
      <c r="R245" s="186">
        <f>SUM(R246:R247)</f>
        <v>0</v>
      </c>
      <c r="S245" s="185"/>
      <c r="T245" s="187">
        <f>SUM(T246:T247)</f>
        <v>0</v>
      </c>
      <c r="AR245" s="188" t="s">
        <v>86</v>
      </c>
      <c r="AT245" s="189" t="s">
        <v>77</v>
      </c>
      <c r="AU245" s="189" t="s">
        <v>86</v>
      </c>
      <c r="AY245" s="188" t="s">
        <v>159</v>
      </c>
      <c r="BK245" s="190">
        <f>SUM(BK246:BK247)</f>
        <v>0</v>
      </c>
    </row>
    <row r="246" spans="1:65" s="2" customFormat="1" ht="16.5" customHeight="1">
      <c r="A246" s="35"/>
      <c r="B246" s="36"/>
      <c r="C246" s="193" t="s">
        <v>464</v>
      </c>
      <c r="D246" s="193" t="s">
        <v>162</v>
      </c>
      <c r="E246" s="194" t="s">
        <v>2036</v>
      </c>
      <c r="F246" s="195" t="s">
        <v>2037</v>
      </c>
      <c r="G246" s="196" t="s">
        <v>172</v>
      </c>
      <c r="H246" s="197">
        <v>1</v>
      </c>
      <c r="I246" s="198"/>
      <c r="J246" s="199">
        <f>ROUND(I246*H246,2)</f>
        <v>0</v>
      </c>
      <c r="K246" s="200"/>
      <c r="L246" s="40"/>
      <c r="M246" s="201" t="s">
        <v>1</v>
      </c>
      <c r="N246" s="202" t="s">
        <v>44</v>
      </c>
      <c r="O246" s="72"/>
      <c r="P246" s="203">
        <f>O246*H246</f>
        <v>0</v>
      </c>
      <c r="Q246" s="203">
        <v>0</v>
      </c>
      <c r="R246" s="203">
        <f>Q246*H246</f>
        <v>0</v>
      </c>
      <c r="S246" s="203">
        <v>0</v>
      </c>
      <c r="T246" s="204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05" t="s">
        <v>166</v>
      </c>
      <c r="AT246" s="205" t="s">
        <v>162</v>
      </c>
      <c r="AU246" s="205" t="s">
        <v>88</v>
      </c>
      <c r="AY246" s="18" t="s">
        <v>159</v>
      </c>
      <c r="BE246" s="206">
        <f>IF(N246="základní",J246,0)</f>
        <v>0</v>
      </c>
      <c r="BF246" s="206">
        <f>IF(N246="snížená",J246,0)</f>
        <v>0</v>
      </c>
      <c r="BG246" s="206">
        <f>IF(N246="zákl. přenesená",J246,0)</f>
        <v>0</v>
      </c>
      <c r="BH246" s="206">
        <f>IF(N246="sníž. přenesená",J246,0)</f>
        <v>0</v>
      </c>
      <c r="BI246" s="206">
        <f>IF(N246="nulová",J246,0)</f>
        <v>0</v>
      </c>
      <c r="BJ246" s="18" t="s">
        <v>88</v>
      </c>
      <c r="BK246" s="206">
        <f>ROUND(I246*H246,2)</f>
        <v>0</v>
      </c>
      <c r="BL246" s="18" t="s">
        <v>166</v>
      </c>
      <c r="BM246" s="205" t="s">
        <v>2038</v>
      </c>
    </row>
    <row r="247" spans="1:65" s="2" customFormat="1" ht="39">
      <c r="A247" s="35"/>
      <c r="B247" s="36"/>
      <c r="C247" s="37"/>
      <c r="D247" s="209" t="s">
        <v>204</v>
      </c>
      <c r="E247" s="37"/>
      <c r="F247" s="230" t="s">
        <v>2039</v>
      </c>
      <c r="G247" s="37"/>
      <c r="H247" s="37"/>
      <c r="I247" s="231"/>
      <c r="J247" s="37"/>
      <c r="K247" s="37"/>
      <c r="L247" s="40"/>
      <c r="M247" s="232"/>
      <c r="N247" s="233"/>
      <c r="O247" s="72"/>
      <c r="P247" s="72"/>
      <c r="Q247" s="72"/>
      <c r="R247" s="72"/>
      <c r="S247" s="72"/>
      <c r="T247" s="73"/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T247" s="18" t="s">
        <v>204</v>
      </c>
      <c r="AU247" s="18" t="s">
        <v>88</v>
      </c>
    </row>
    <row r="248" spans="1:65" s="12" customFormat="1" ht="25.9" customHeight="1">
      <c r="B248" s="177"/>
      <c r="C248" s="178"/>
      <c r="D248" s="179" t="s">
        <v>77</v>
      </c>
      <c r="E248" s="180" t="s">
        <v>231</v>
      </c>
      <c r="F248" s="180" t="s">
        <v>232</v>
      </c>
      <c r="G248" s="178"/>
      <c r="H248" s="178"/>
      <c r="I248" s="181"/>
      <c r="J248" s="182">
        <f>BK248</f>
        <v>0</v>
      </c>
      <c r="K248" s="178"/>
      <c r="L248" s="183"/>
      <c r="M248" s="184"/>
      <c r="N248" s="185"/>
      <c r="O248" s="185"/>
      <c r="P248" s="186">
        <f>P249</f>
        <v>0</v>
      </c>
      <c r="Q248" s="185"/>
      <c r="R248" s="186">
        <f>R249</f>
        <v>1.6000000000000001E-3</v>
      </c>
      <c r="S248" s="185"/>
      <c r="T248" s="187">
        <f>T249</f>
        <v>0</v>
      </c>
      <c r="AR248" s="188" t="s">
        <v>88</v>
      </c>
      <c r="AT248" s="189" t="s">
        <v>77</v>
      </c>
      <c r="AU248" s="189" t="s">
        <v>78</v>
      </c>
      <c r="AY248" s="188" t="s">
        <v>159</v>
      </c>
      <c r="BK248" s="190">
        <f>BK249</f>
        <v>0</v>
      </c>
    </row>
    <row r="249" spans="1:65" s="12" customFormat="1" ht="22.9" customHeight="1">
      <c r="B249" s="177"/>
      <c r="C249" s="178"/>
      <c r="D249" s="179" t="s">
        <v>77</v>
      </c>
      <c r="E249" s="191" t="s">
        <v>233</v>
      </c>
      <c r="F249" s="191" t="s">
        <v>2040</v>
      </c>
      <c r="G249" s="178"/>
      <c r="H249" s="178"/>
      <c r="I249" s="181"/>
      <c r="J249" s="192">
        <f>BK249</f>
        <v>0</v>
      </c>
      <c r="K249" s="178"/>
      <c r="L249" s="183"/>
      <c r="M249" s="184"/>
      <c r="N249" s="185"/>
      <c r="O249" s="185"/>
      <c r="P249" s="186">
        <f>SUM(P250:P252)</f>
        <v>0</v>
      </c>
      <c r="Q249" s="185"/>
      <c r="R249" s="186">
        <f>SUM(R250:R252)</f>
        <v>1.6000000000000001E-3</v>
      </c>
      <c r="S249" s="185"/>
      <c r="T249" s="187">
        <f>SUM(T250:T252)</f>
        <v>0</v>
      </c>
      <c r="AR249" s="188" t="s">
        <v>88</v>
      </c>
      <c r="AT249" s="189" t="s">
        <v>77</v>
      </c>
      <c r="AU249" s="189" t="s">
        <v>86</v>
      </c>
      <c r="AY249" s="188" t="s">
        <v>159</v>
      </c>
      <c r="BK249" s="190">
        <f>SUM(BK250:BK252)</f>
        <v>0</v>
      </c>
    </row>
    <row r="250" spans="1:65" s="2" customFormat="1" ht="16.5" customHeight="1">
      <c r="A250" s="35"/>
      <c r="B250" s="36"/>
      <c r="C250" s="193" t="s">
        <v>470</v>
      </c>
      <c r="D250" s="193" t="s">
        <v>162</v>
      </c>
      <c r="E250" s="194" t="s">
        <v>2041</v>
      </c>
      <c r="F250" s="195" t="s">
        <v>2042</v>
      </c>
      <c r="G250" s="196" t="s">
        <v>165</v>
      </c>
      <c r="H250" s="197">
        <v>8</v>
      </c>
      <c r="I250" s="198"/>
      <c r="J250" s="199">
        <f>ROUND(I250*H250,2)</f>
        <v>0</v>
      </c>
      <c r="K250" s="200"/>
      <c r="L250" s="40"/>
      <c r="M250" s="201" t="s">
        <v>1</v>
      </c>
      <c r="N250" s="202" t="s">
        <v>44</v>
      </c>
      <c r="O250" s="72"/>
      <c r="P250" s="203">
        <f>O250*H250</f>
        <v>0</v>
      </c>
      <c r="Q250" s="203">
        <v>0</v>
      </c>
      <c r="R250" s="203">
        <f>Q250*H250</f>
        <v>0</v>
      </c>
      <c r="S250" s="203">
        <v>0</v>
      </c>
      <c r="T250" s="204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05" t="s">
        <v>238</v>
      </c>
      <c r="AT250" s="205" t="s">
        <v>162</v>
      </c>
      <c r="AU250" s="205" t="s">
        <v>88</v>
      </c>
      <c r="AY250" s="18" t="s">
        <v>159</v>
      </c>
      <c r="BE250" s="206">
        <f>IF(N250="základní",J250,0)</f>
        <v>0</v>
      </c>
      <c r="BF250" s="206">
        <f>IF(N250="snížená",J250,0)</f>
        <v>0</v>
      </c>
      <c r="BG250" s="206">
        <f>IF(N250="zákl. přenesená",J250,0)</f>
        <v>0</v>
      </c>
      <c r="BH250" s="206">
        <f>IF(N250="sníž. přenesená",J250,0)</f>
        <v>0</v>
      </c>
      <c r="BI250" s="206">
        <f>IF(N250="nulová",J250,0)</f>
        <v>0</v>
      </c>
      <c r="BJ250" s="18" t="s">
        <v>88</v>
      </c>
      <c r="BK250" s="206">
        <f>ROUND(I250*H250,2)</f>
        <v>0</v>
      </c>
      <c r="BL250" s="18" t="s">
        <v>238</v>
      </c>
      <c r="BM250" s="205" t="s">
        <v>2043</v>
      </c>
    </row>
    <row r="251" spans="1:65" s="2" customFormat="1" ht="16.5" customHeight="1">
      <c r="A251" s="35"/>
      <c r="B251" s="36"/>
      <c r="C251" s="234" t="s">
        <v>477</v>
      </c>
      <c r="D251" s="234" t="s">
        <v>240</v>
      </c>
      <c r="E251" s="235" t="s">
        <v>2044</v>
      </c>
      <c r="F251" s="236" t="s">
        <v>2045</v>
      </c>
      <c r="G251" s="237" t="s">
        <v>165</v>
      </c>
      <c r="H251" s="238">
        <v>8</v>
      </c>
      <c r="I251" s="239"/>
      <c r="J251" s="240">
        <f>ROUND(I251*H251,2)</f>
        <v>0</v>
      </c>
      <c r="K251" s="241"/>
      <c r="L251" s="242"/>
      <c r="M251" s="243" t="s">
        <v>1</v>
      </c>
      <c r="N251" s="244" t="s">
        <v>44</v>
      </c>
      <c r="O251" s="72"/>
      <c r="P251" s="203">
        <f>O251*H251</f>
        <v>0</v>
      </c>
      <c r="Q251" s="203">
        <v>2.0000000000000001E-4</v>
      </c>
      <c r="R251" s="203">
        <f>Q251*H251</f>
        <v>1.6000000000000001E-3</v>
      </c>
      <c r="S251" s="203">
        <v>0</v>
      </c>
      <c r="T251" s="204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05" t="s">
        <v>243</v>
      </c>
      <c r="AT251" s="205" t="s">
        <v>240</v>
      </c>
      <c r="AU251" s="205" t="s">
        <v>88</v>
      </c>
      <c r="AY251" s="18" t="s">
        <v>159</v>
      </c>
      <c r="BE251" s="206">
        <f>IF(N251="základní",J251,0)</f>
        <v>0</v>
      </c>
      <c r="BF251" s="206">
        <f>IF(N251="snížená",J251,0)</f>
        <v>0</v>
      </c>
      <c r="BG251" s="206">
        <f>IF(N251="zákl. přenesená",J251,0)</f>
        <v>0</v>
      </c>
      <c r="BH251" s="206">
        <f>IF(N251="sníž. přenesená",J251,0)</f>
        <v>0</v>
      </c>
      <c r="BI251" s="206">
        <f>IF(N251="nulová",J251,0)</f>
        <v>0</v>
      </c>
      <c r="BJ251" s="18" t="s">
        <v>88</v>
      </c>
      <c r="BK251" s="206">
        <f>ROUND(I251*H251,2)</f>
        <v>0</v>
      </c>
      <c r="BL251" s="18" t="s">
        <v>238</v>
      </c>
      <c r="BM251" s="205" t="s">
        <v>2046</v>
      </c>
    </row>
    <row r="252" spans="1:65" s="2" customFormat="1" ht="24.2" customHeight="1">
      <c r="A252" s="35"/>
      <c r="B252" s="36"/>
      <c r="C252" s="193" t="s">
        <v>481</v>
      </c>
      <c r="D252" s="193" t="s">
        <v>162</v>
      </c>
      <c r="E252" s="194" t="s">
        <v>2047</v>
      </c>
      <c r="F252" s="195" t="s">
        <v>2048</v>
      </c>
      <c r="G252" s="196" t="s">
        <v>165</v>
      </c>
      <c r="H252" s="197">
        <v>8</v>
      </c>
      <c r="I252" s="198"/>
      <c r="J252" s="199">
        <f>ROUND(I252*H252,2)</f>
        <v>0</v>
      </c>
      <c r="K252" s="200"/>
      <c r="L252" s="40"/>
      <c r="M252" s="271" t="s">
        <v>1</v>
      </c>
      <c r="N252" s="272" t="s">
        <v>44</v>
      </c>
      <c r="O252" s="258"/>
      <c r="P252" s="273">
        <f>O252*H252</f>
        <v>0</v>
      </c>
      <c r="Q252" s="273">
        <v>0</v>
      </c>
      <c r="R252" s="273">
        <f>Q252*H252</f>
        <v>0</v>
      </c>
      <c r="S252" s="273">
        <v>0</v>
      </c>
      <c r="T252" s="274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05" t="s">
        <v>238</v>
      </c>
      <c r="AT252" s="205" t="s">
        <v>162</v>
      </c>
      <c r="AU252" s="205" t="s">
        <v>88</v>
      </c>
      <c r="AY252" s="18" t="s">
        <v>159</v>
      </c>
      <c r="BE252" s="206">
        <f>IF(N252="základní",J252,0)</f>
        <v>0</v>
      </c>
      <c r="BF252" s="206">
        <f>IF(N252="snížená",J252,0)</f>
        <v>0</v>
      </c>
      <c r="BG252" s="206">
        <f>IF(N252="zákl. přenesená",J252,0)</f>
        <v>0</v>
      </c>
      <c r="BH252" s="206">
        <f>IF(N252="sníž. přenesená",J252,0)</f>
        <v>0</v>
      </c>
      <c r="BI252" s="206">
        <f>IF(N252="nulová",J252,0)</f>
        <v>0</v>
      </c>
      <c r="BJ252" s="18" t="s">
        <v>88</v>
      </c>
      <c r="BK252" s="206">
        <f>ROUND(I252*H252,2)</f>
        <v>0</v>
      </c>
      <c r="BL252" s="18" t="s">
        <v>238</v>
      </c>
      <c r="BM252" s="205" t="s">
        <v>2049</v>
      </c>
    </row>
    <row r="253" spans="1:65" s="2" customFormat="1" ht="6.95" customHeight="1">
      <c r="A253" s="35"/>
      <c r="B253" s="55"/>
      <c r="C253" s="56"/>
      <c r="D253" s="56"/>
      <c r="E253" s="56"/>
      <c r="F253" s="56"/>
      <c r="G253" s="56"/>
      <c r="H253" s="56"/>
      <c r="I253" s="56"/>
      <c r="J253" s="56"/>
      <c r="K253" s="56"/>
      <c r="L253" s="40"/>
      <c r="M253" s="35"/>
      <c r="O253" s="35"/>
      <c r="P253" s="35"/>
      <c r="Q253" s="35"/>
      <c r="R253" s="35"/>
      <c r="S253" s="35"/>
      <c r="T253" s="35"/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</row>
  </sheetData>
  <sheetProtection algorithmName="SHA-512" hashValue="3dNl1fQjcqssGUTGhShASVzHC4T6J0n26LaS0AsNTbeaY+VXv9xLMZeMaflXikPnenFhk9uTH7Odhrs6b8cxWw==" saltValue="un3xdcsDIItuJs1gYJa9FLSLG2LmPeF+ze33Hx0WdOdjesJf/z3orkVn9/eeY4+E0nU/m6ZMkffj6lxgPrvG5A==" spinCount="100000" sheet="1" objects="1" scenarios="1" formatColumns="0" formatRows="0" autoFilter="0"/>
  <autoFilter ref="C154:K252"/>
  <mergeCells count="12">
    <mergeCell ref="E147:H147"/>
    <mergeCell ref="L2:V2"/>
    <mergeCell ref="E85:H85"/>
    <mergeCell ref="E87:H87"/>
    <mergeCell ref="E89:H89"/>
    <mergeCell ref="E143:H143"/>
    <mergeCell ref="E145:H145"/>
    <mergeCell ref="E7:H7"/>
    <mergeCell ref="E9:H9"/>
    <mergeCell ref="E11:H11"/>
    <mergeCell ref="E20:H20"/>
    <mergeCell ref="E29:H29"/>
  </mergeCells>
  <pageMargins left="0.39370078740157483" right="0.39370078740157483" top="0.39370078740157483" bottom="0.39370078740157483" header="0" footer="0"/>
  <pageSetup paperSize="9" scale="88" fitToHeight="100" orientation="portrait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5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8" t="s">
        <v>110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1"/>
      <c r="AT3" s="18" t="s">
        <v>88</v>
      </c>
    </row>
    <row r="4" spans="1:46" s="1" customFormat="1" ht="24.95" customHeight="1">
      <c r="B4" s="21"/>
      <c r="D4" s="118" t="s">
        <v>123</v>
      </c>
      <c r="L4" s="21"/>
      <c r="M4" s="119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20" t="s">
        <v>16</v>
      </c>
      <c r="L6" s="21"/>
    </row>
    <row r="7" spans="1:46" s="1" customFormat="1" ht="16.5" customHeight="1">
      <c r="B7" s="21"/>
      <c r="E7" s="320" t="str">
        <f>'Rekapitulace stavby'!K6</f>
        <v>Praha Zbraslav ON - oprava</v>
      </c>
      <c r="F7" s="321"/>
      <c r="G7" s="321"/>
      <c r="H7" s="321"/>
      <c r="L7" s="21"/>
    </row>
    <row r="8" spans="1:46" s="2" customFormat="1" ht="12" customHeight="1">
      <c r="A8" s="35"/>
      <c r="B8" s="40"/>
      <c r="C8" s="35"/>
      <c r="D8" s="120" t="s">
        <v>124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22" t="s">
        <v>2050</v>
      </c>
      <c r="F9" s="323"/>
      <c r="G9" s="323"/>
      <c r="H9" s="323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20" t="s">
        <v>18</v>
      </c>
      <c r="E11" s="35"/>
      <c r="F11" s="111" t="s">
        <v>1</v>
      </c>
      <c r="G11" s="35"/>
      <c r="H11" s="35"/>
      <c r="I11" s="120" t="s">
        <v>19</v>
      </c>
      <c r="J11" s="111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20" t="s">
        <v>20</v>
      </c>
      <c r="E12" s="35"/>
      <c r="F12" s="111" t="s">
        <v>21</v>
      </c>
      <c r="G12" s="35"/>
      <c r="H12" s="35"/>
      <c r="I12" s="120" t="s">
        <v>22</v>
      </c>
      <c r="J12" s="121" t="str">
        <f>'Rekapitulace stavby'!AN8</f>
        <v>11. 1. 2023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20" t="s">
        <v>24</v>
      </c>
      <c r="E14" s="35"/>
      <c r="F14" s="35"/>
      <c r="G14" s="35"/>
      <c r="H14" s="35"/>
      <c r="I14" s="120" t="s">
        <v>25</v>
      </c>
      <c r="J14" s="111" t="s">
        <v>26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1" t="s">
        <v>27</v>
      </c>
      <c r="F15" s="35"/>
      <c r="G15" s="35"/>
      <c r="H15" s="35"/>
      <c r="I15" s="120" t="s">
        <v>28</v>
      </c>
      <c r="J15" s="111" t="s">
        <v>29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20" t="s">
        <v>30</v>
      </c>
      <c r="E17" s="35"/>
      <c r="F17" s="35"/>
      <c r="G17" s="35"/>
      <c r="H17" s="35"/>
      <c r="I17" s="120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24" t="str">
        <f>'Rekapitulace stavby'!E14</f>
        <v>Vyplň údaj</v>
      </c>
      <c r="F18" s="325"/>
      <c r="G18" s="325"/>
      <c r="H18" s="325"/>
      <c r="I18" s="120" t="s">
        <v>28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20" t="s">
        <v>32</v>
      </c>
      <c r="E20" s="35"/>
      <c r="F20" s="35"/>
      <c r="G20" s="35"/>
      <c r="H20" s="35"/>
      <c r="I20" s="120" t="s">
        <v>25</v>
      </c>
      <c r="J20" s="111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1" t="s">
        <v>33</v>
      </c>
      <c r="F21" s="35"/>
      <c r="G21" s="35"/>
      <c r="H21" s="35"/>
      <c r="I21" s="120" t="s">
        <v>28</v>
      </c>
      <c r="J21" s="111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20" t="s">
        <v>35</v>
      </c>
      <c r="E23" s="35"/>
      <c r="F23" s="35"/>
      <c r="G23" s="35"/>
      <c r="H23" s="35"/>
      <c r="I23" s="120" t="s">
        <v>25</v>
      </c>
      <c r="J23" s="111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1" t="s">
        <v>36</v>
      </c>
      <c r="F24" s="35"/>
      <c r="G24" s="35"/>
      <c r="H24" s="35"/>
      <c r="I24" s="120" t="s">
        <v>28</v>
      </c>
      <c r="J24" s="111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20" t="s">
        <v>37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2"/>
      <c r="B27" s="123"/>
      <c r="C27" s="122"/>
      <c r="D27" s="122"/>
      <c r="E27" s="326" t="s">
        <v>1</v>
      </c>
      <c r="F27" s="326"/>
      <c r="G27" s="326"/>
      <c r="H27" s="32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5"/>
      <c r="E29" s="125"/>
      <c r="F29" s="125"/>
      <c r="G29" s="125"/>
      <c r="H29" s="125"/>
      <c r="I29" s="125"/>
      <c r="J29" s="125"/>
      <c r="K29" s="125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6" t="s">
        <v>38</v>
      </c>
      <c r="E30" s="35"/>
      <c r="F30" s="35"/>
      <c r="G30" s="35"/>
      <c r="H30" s="35"/>
      <c r="I30" s="35"/>
      <c r="J30" s="127">
        <f>ROUND(J124,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5"/>
      <c r="E31" s="125"/>
      <c r="F31" s="125"/>
      <c r="G31" s="125"/>
      <c r="H31" s="125"/>
      <c r="I31" s="125"/>
      <c r="J31" s="125"/>
      <c r="K31" s="125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8" t="s">
        <v>40</v>
      </c>
      <c r="G32" s="35"/>
      <c r="H32" s="35"/>
      <c r="I32" s="128" t="s">
        <v>39</v>
      </c>
      <c r="J32" s="128" t="s">
        <v>41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9" t="s">
        <v>42</v>
      </c>
      <c r="E33" s="120" t="s">
        <v>43</v>
      </c>
      <c r="F33" s="130">
        <f>ROUND((SUM(BE124:BE184)),  2)</f>
        <v>0</v>
      </c>
      <c r="G33" s="35"/>
      <c r="H33" s="35"/>
      <c r="I33" s="131">
        <v>0.21</v>
      </c>
      <c r="J33" s="130">
        <f>ROUND(((SUM(BE124:BE184))*I33),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20" t="s">
        <v>44</v>
      </c>
      <c r="F34" s="130">
        <f>ROUND((SUM(BF124:BF184)),  2)</f>
        <v>0</v>
      </c>
      <c r="G34" s="35"/>
      <c r="H34" s="35"/>
      <c r="I34" s="131">
        <v>0.15</v>
      </c>
      <c r="J34" s="130">
        <f>ROUND(((SUM(BF124:BF184))*I34),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20" t="s">
        <v>45</v>
      </c>
      <c r="F35" s="130">
        <f>ROUND((SUM(BG124:BG184)),  2)</f>
        <v>0</v>
      </c>
      <c r="G35" s="35"/>
      <c r="H35" s="35"/>
      <c r="I35" s="131">
        <v>0.21</v>
      </c>
      <c r="J35" s="130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20" t="s">
        <v>46</v>
      </c>
      <c r="F36" s="130">
        <f>ROUND((SUM(BH124:BH184)),  2)</f>
        <v>0</v>
      </c>
      <c r="G36" s="35"/>
      <c r="H36" s="35"/>
      <c r="I36" s="131">
        <v>0.15</v>
      </c>
      <c r="J36" s="130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0" t="s">
        <v>47</v>
      </c>
      <c r="F37" s="130">
        <f>ROUND((SUM(BI124:BI184)),  2)</f>
        <v>0</v>
      </c>
      <c r="G37" s="35"/>
      <c r="H37" s="35"/>
      <c r="I37" s="131">
        <v>0</v>
      </c>
      <c r="J37" s="130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2"/>
      <c r="D39" s="133" t="s">
        <v>48</v>
      </c>
      <c r="E39" s="134"/>
      <c r="F39" s="134"/>
      <c r="G39" s="135" t="s">
        <v>49</v>
      </c>
      <c r="H39" s="136" t="s">
        <v>50</v>
      </c>
      <c r="I39" s="134"/>
      <c r="J39" s="137">
        <f>SUM(J30:J37)</f>
        <v>0</v>
      </c>
      <c r="K39" s="138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9" t="s">
        <v>51</v>
      </c>
      <c r="E50" s="140"/>
      <c r="F50" s="140"/>
      <c r="G50" s="139" t="s">
        <v>52</v>
      </c>
      <c r="H50" s="140"/>
      <c r="I50" s="140"/>
      <c r="J50" s="140"/>
      <c r="K50" s="140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>
      <c r="A61" s="35"/>
      <c r="B61" s="40"/>
      <c r="C61" s="35"/>
      <c r="D61" s="141" t="s">
        <v>53</v>
      </c>
      <c r="E61" s="142"/>
      <c r="F61" s="143" t="s">
        <v>54</v>
      </c>
      <c r="G61" s="141" t="s">
        <v>53</v>
      </c>
      <c r="H61" s="142"/>
      <c r="I61" s="142"/>
      <c r="J61" s="144" t="s">
        <v>54</v>
      </c>
      <c r="K61" s="142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>
      <c r="A65" s="35"/>
      <c r="B65" s="40"/>
      <c r="C65" s="35"/>
      <c r="D65" s="139" t="s">
        <v>55</v>
      </c>
      <c r="E65" s="145"/>
      <c r="F65" s="145"/>
      <c r="G65" s="139" t="s">
        <v>56</v>
      </c>
      <c r="H65" s="145"/>
      <c r="I65" s="145"/>
      <c r="J65" s="145"/>
      <c r="K65" s="14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>
      <c r="A76" s="35"/>
      <c r="B76" s="40"/>
      <c r="C76" s="35"/>
      <c r="D76" s="141" t="s">
        <v>53</v>
      </c>
      <c r="E76" s="142"/>
      <c r="F76" s="143" t="s">
        <v>54</v>
      </c>
      <c r="G76" s="141" t="s">
        <v>53</v>
      </c>
      <c r="H76" s="142"/>
      <c r="I76" s="142"/>
      <c r="J76" s="144" t="s">
        <v>54</v>
      </c>
      <c r="K76" s="142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126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7" t="str">
        <f>E7</f>
        <v>Praha Zbraslav ON - oprava</v>
      </c>
      <c r="F85" s="328"/>
      <c r="G85" s="328"/>
      <c r="H85" s="328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124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80" t="str">
        <f>E9</f>
        <v>SO.04 - Oprava provozních prostor</v>
      </c>
      <c r="F87" s="329"/>
      <c r="G87" s="329"/>
      <c r="H87" s="329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>Praha Zbraslav</v>
      </c>
      <c r="G89" s="37"/>
      <c r="H89" s="37"/>
      <c r="I89" s="30" t="s">
        <v>22</v>
      </c>
      <c r="J89" s="67" t="str">
        <f>IF(J12="","",J12)</f>
        <v>11. 1. 2023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>Správa železnic, státní organizace</v>
      </c>
      <c r="G91" s="37"/>
      <c r="H91" s="37"/>
      <c r="I91" s="30" t="s">
        <v>32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30</v>
      </c>
      <c r="D92" s="37"/>
      <c r="E92" s="37"/>
      <c r="F92" s="28" t="str">
        <f>IF(E18="","",E18)</f>
        <v>Vyplň údaj</v>
      </c>
      <c r="G92" s="37"/>
      <c r="H92" s="37"/>
      <c r="I92" s="30" t="s">
        <v>35</v>
      </c>
      <c r="J92" s="33" t="str">
        <f>E24</f>
        <v>L. Malý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0" t="s">
        <v>127</v>
      </c>
      <c r="D94" s="151"/>
      <c r="E94" s="151"/>
      <c r="F94" s="151"/>
      <c r="G94" s="151"/>
      <c r="H94" s="151"/>
      <c r="I94" s="151"/>
      <c r="J94" s="152" t="s">
        <v>128</v>
      </c>
      <c r="K94" s="151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53" t="s">
        <v>129</v>
      </c>
      <c r="D96" s="37"/>
      <c r="E96" s="37"/>
      <c r="F96" s="37"/>
      <c r="G96" s="37"/>
      <c r="H96" s="37"/>
      <c r="I96" s="37"/>
      <c r="J96" s="85">
        <f>J124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130</v>
      </c>
    </row>
    <row r="97" spans="1:31" s="9" customFormat="1" ht="24.95" customHeight="1">
      <c r="B97" s="154"/>
      <c r="C97" s="155"/>
      <c r="D97" s="156" t="s">
        <v>131</v>
      </c>
      <c r="E97" s="157"/>
      <c r="F97" s="157"/>
      <c r="G97" s="157"/>
      <c r="H97" s="157"/>
      <c r="I97" s="157"/>
      <c r="J97" s="158">
        <f>J125</f>
        <v>0</v>
      </c>
      <c r="K97" s="155"/>
      <c r="L97" s="159"/>
    </row>
    <row r="98" spans="1:31" s="10" customFormat="1" ht="19.899999999999999" customHeight="1">
      <c r="B98" s="160"/>
      <c r="C98" s="105"/>
      <c r="D98" s="161" t="s">
        <v>505</v>
      </c>
      <c r="E98" s="162"/>
      <c r="F98" s="162"/>
      <c r="G98" s="162"/>
      <c r="H98" s="162"/>
      <c r="I98" s="162"/>
      <c r="J98" s="163">
        <f>J126</f>
        <v>0</v>
      </c>
      <c r="K98" s="105"/>
      <c r="L98" s="164"/>
    </row>
    <row r="99" spans="1:31" s="10" customFormat="1" ht="19.899999999999999" customHeight="1">
      <c r="B99" s="160"/>
      <c r="C99" s="105"/>
      <c r="D99" s="161" t="s">
        <v>133</v>
      </c>
      <c r="E99" s="162"/>
      <c r="F99" s="162"/>
      <c r="G99" s="162"/>
      <c r="H99" s="162"/>
      <c r="I99" s="162"/>
      <c r="J99" s="163">
        <f>J134</f>
        <v>0</v>
      </c>
      <c r="K99" s="105"/>
      <c r="L99" s="164"/>
    </row>
    <row r="100" spans="1:31" s="10" customFormat="1" ht="19.899999999999999" customHeight="1">
      <c r="B100" s="160"/>
      <c r="C100" s="105"/>
      <c r="D100" s="161" t="s">
        <v>134</v>
      </c>
      <c r="E100" s="162"/>
      <c r="F100" s="162"/>
      <c r="G100" s="162"/>
      <c r="H100" s="162"/>
      <c r="I100" s="162"/>
      <c r="J100" s="163">
        <f>J146</f>
        <v>0</v>
      </c>
      <c r="K100" s="105"/>
      <c r="L100" s="164"/>
    </row>
    <row r="101" spans="1:31" s="10" customFormat="1" ht="19.899999999999999" customHeight="1">
      <c r="B101" s="160"/>
      <c r="C101" s="105"/>
      <c r="D101" s="161" t="s">
        <v>135</v>
      </c>
      <c r="E101" s="162"/>
      <c r="F101" s="162"/>
      <c r="G101" s="162"/>
      <c r="H101" s="162"/>
      <c r="I101" s="162"/>
      <c r="J101" s="163">
        <f>J152</f>
        <v>0</v>
      </c>
      <c r="K101" s="105"/>
      <c r="L101" s="164"/>
    </row>
    <row r="102" spans="1:31" s="9" customFormat="1" ht="24.95" customHeight="1">
      <c r="B102" s="154"/>
      <c r="C102" s="155"/>
      <c r="D102" s="156" t="s">
        <v>136</v>
      </c>
      <c r="E102" s="157"/>
      <c r="F102" s="157"/>
      <c r="G102" s="157"/>
      <c r="H102" s="157"/>
      <c r="I102" s="157"/>
      <c r="J102" s="158">
        <f>J154</f>
        <v>0</v>
      </c>
      <c r="K102" s="155"/>
      <c r="L102" s="159"/>
    </row>
    <row r="103" spans="1:31" s="10" customFormat="1" ht="19.899999999999999" customHeight="1">
      <c r="B103" s="160"/>
      <c r="C103" s="105"/>
      <c r="D103" s="161" t="s">
        <v>1053</v>
      </c>
      <c r="E103" s="162"/>
      <c r="F103" s="162"/>
      <c r="G103" s="162"/>
      <c r="H103" s="162"/>
      <c r="I103" s="162"/>
      <c r="J103" s="163">
        <f>J155</f>
        <v>0</v>
      </c>
      <c r="K103" s="105"/>
      <c r="L103" s="164"/>
    </row>
    <row r="104" spans="1:31" s="9" customFormat="1" ht="24.95" customHeight="1">
      <c r="B104" s="154"/>
      <c r="C104" s="155"/>
      <c r="D104" s="156" t="s">
        <v>2051</v>
      </c>
      <c r="E104" s="157"/>
      <c r="F104" s="157"/>
      <c r="G104" s="157"/>
      <c r="H104" s="157"/>
      <c r="I104" s="157"/>
      <c r="J104" s="158">
        <f>J183</f>
        <v>0</v>
      </c>
      <c r="K104" s="155"/>
      <c r="L104" s="159"/>
    </row>
    <row r="105" spans="1:31" s="2" customFormat="1" ht="21.75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pans="1:31" s="2" customFormat="1" ht="6.95" customHeight="1">
      <c r="A106" s="35"/>
      <c r="B106" s="55"/>
      <c r="C106" s="56"/>
      <c r="D106" s="56"/>
      <c r="E106" s="56"/>
      <c r="F106" s="56"/>
      <c r="G106" s="56"/>
      <c r="H106" s="56"/>
      <c r="I106" s="56"/>
      <c r="J106" s="56"/>
      <c r="K106" s="56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10" spans="1:31" s="2" customFormat="1" ht="6.95" customHeight="1">
      <c r="A110" s="35"/>
      <c r="B110" s="57"/>
      <c r="C110" s="58"/>
      <c r="D110" s="58"/>
      <c r="E110" s="58"/>
      <c r="F110" s="58"/>
      <c r="G110" s="58"/>
      <c r="H110" s="58"/>
      <c r="I110" s="58"/>
      <c r="J110" s="58"/>
      <c r="K110" s="58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24.95" customHeight="1">
      <c r="A111" s="35"/>
      <c r="B111" s="36"/>
      <c r="C111" s="24" t="s">
        <v>144</v>
      </c>
      <c r="D111" s="37"/>
      <c r="E111" s="37"/>
      <c r="F111" s="37"/>
      <c r="G111" s="37"/>
      <c r="H111" s="37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6.95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2" customHeight="1">
      <c r="A113" s="35"/>
      <c r="B113" s="36"/>
      <c r="C113" s="30" t="s">
        <v>16</v>
      </c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6.5" customHeight="1">
      <c r="A114" s="35"/>
      <c r="B114" s="36"/>
      <c r="C114" s="37"/>
      <c r="D114" s="37"/>
      <c r="E114" s="327" t="str">
        <f>E7</f>
        <v>Praha Zbraslav ON - oprava</v>
      </c>
      <c r="F114" s="328"/>
      <c r="G114" s="328"/>
      <c r="H114" s="328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2" customHeight="1">
      <c r="A115" s="35"/>
      <c r="B115" s="36"/>
      <c r="C115" s="30" t="s">
        <v>124</v>
      </c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6.5" customHeight="1">
      <c r="A116" s="35"/>
      <c r="B116" s="36"/>
      <c r="C116" s="37"/>
      <c r="D116" s="37"/>
      <c r="E116" s="280" t="str">
        <f>E9</f>
        <v>SO.04 - Oprava provozních prostor</v>
      </c>
      <c r="F116" s="329"/>
      <c r="G116" s="329"/>
      <c r="H116" s="329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6.95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2" customHeight="1">
      <c r="A118" s="35"/>
      <c r="B118" s="36"/>
      <c r="C118" s="30" t="s">
        <v>20</v>
      </c>
      <c r="D118" s="37"/>
      <c r="E118" s="37"/>
      <c r="F118" s="28" t="str">
        <f>F12</f>
        <v>Praha Zbraslav</v>
      </c>
      <c r="G118" s="37"/>
      <c r="H118" s="37"/>
      <c r="I118" s="30" t="s">
        <v>22</v>
      </c>
      <c r="J118" s="67" t="str">
        <f>IF(J12="","",J12)</f>
        <v>11. 1. 2023</v>
      </c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6.95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5.2" customHeight="1">
      <c r="A120" s="35"/>
      <c r="B120" s="36"/>
      <c r="C120" s="30" t="s">
        <v>24</v>
      </c>
      <c r="D120" s="37"/>
      <c r="E120" s="37"/>
      <c r="F120" s="28" t="str">
        <f>E15</f>
        <v>Správa železnic, státní organizace</v>
      </c>
      <c r="G120" s="37"/>
      <c r="H120" s="37"/>
      <c r="I120" s="30" t="s">
        <v>32</v>
      </c>
      <c r="J120" s="33" t="str">
        <f>E21</f>
        <v xml:space="preserve"> </v>
      </c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2" customFormat="1" ht="15.2" customHeight="1">
      <c r="A121" s="35"/>
      <c r="B121" s="36"/>
      <c r="C121" s="30" t="s">
        <v>30</v>
      </c>
      <c r="D121" s="37"/>
      <c r="E121" s="37"/>
      <c r="F121" s="28" t="str">
        <f>IF(E18="","",E18)</f>
        <v>Vyplň údaj</v>
      </c>
      <c r="G121" s="37"/>
      <c r="H121" s="37"/>
      <c r="I121" s="30" t="s">
        <v>35</v>
      </c>
      <c r="J121" s="33" t="str">
        <f>E24</f>
        <v>L. Malý</v>
      </c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5" s="2" customFormat="1" ht="10.35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5" s="11" customFormat="1" ht="29.25" customHeight="1">
      <c r="A123" s="165"/>
      <c r="B123" s="166"/>
      <c r="C123" s="167" t="s">
        <v>145</v>
      </c>
      <c r="D123" s="168" t="s">
        <v>63</v>
      </c>
      <c r="E123" s="168" t="s">
        <v>59</v>
      </c>
      <c r="F123" s="168" t="s">
        <v>60</v>
      </c>
      <c r="G123" s="168" t="s">
        <v>146</v>
      </c>
      <c r="H123" s="168" t="s">
        <v>147</v>
      </c>
      <c r="I123" s="168" t="s">
        <v>148</v>
      </c>
      <c r="J123" s="169" t="s">
        <v>128</v>
      </c>
      <c r="K123" s="170" t="s">
        <v>149</v>
      </c>
      <c r="L123" s="171"/>
      <c r="M123" s="76" t="s">
        <v>1</v>
      </c>
      <c r="N123" s="77" t="s">
        <v>42</v>
      </c>
      <c r="O123" s="77" t="s">
        <v>150</v>
      </c>
      <c r="P123" s="77" t="s">
        <v>151</v>
      </c>
      <c r="Q123" s="77" t="s">
        <v>152</v>
      </c>
      <c r="R123" s="77" t="s">
        <v>153</v>
      </c>
      <c r="S123" s="77" t="s">
        <v>154</v>
      </c>
      <c r="T123" s="78" t="s">
        <v>155</v>
      </c>
      <c r="U123" s="165"/>
      <c r="V123" s="165"/>
      <c r="W123" s="165"/>
      <c r="X123" s="165"/>
      <c r="Y123" s="165"/>
      <c r="Z123" s="165"/>
      <c r="AA123" s="165"/>
      <c r="AB123" s="165"/>
      <c r="AC123" s="165"/>
      <c r="AD123" s="165"/>
      <c r="AE123" s="165"/>
    </row>
    <row r="124" spans="1:65" s="2" customFormat="1" ht="22.9" customHeight="1">
      <c r="A124" s="35"/>
      <c r="B124" s="36"/>
      <c r="C124" s="83" t="s">
        <v>156</v>
      </c>
      <c r="D124" s="37"/>
      <c r="E124" s="37"/>
      <c r="F124" s="37"/>
      <c r="G124" s="37"/>
      <c r="H124" s="37"/>
      <c r="I124" s="37"/>
      <c r="J124" s="172">
        <f>BK124</f>
        <v>0</v>
      </c>
      <c r="K124" s="37"/>
      <c r="L124" s="40"/>
      <c r="M124" s="79"/>
      <c r="N124" s="173"/>
      <c r="O124" s="80"/>
      <c r="P124" s="174">
        <f>P125+P154+P183</f>
        <v>0</v>
      </c>
      <c r="Q124" s="80"/>
      <c r="R124" s="174">
        <f>R125+R154+R183</f>
        <v>1.6447728000000001</v>
      </c>
      <c r="S124" s="80"/>
      <c r="T124" s="175">
        <f>T125+T154+T183</f>
        <v>1.1248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8" t="s">
        <v>77</v>
      </c>
      <c r="AU124" s="18" t="s">
        <v>130</v>
      </c>
      <c r="BK124" s="176">
        <f>BK125+BK154+BK183</f>
        <v>0</v>
      </c>
    </row>
    <row r="125" spans="1:65" s="12" customFormat="1" ht="25.9" customHeight="1">
      <c r="B125" s="177"/>
      <c r="C125" s="178"/>
      <c r="D125" s="179" t="s">
        <v>77</v>
      </c>
      <c r="E125" s="180" t="s">
        <v>157</v>
      </c>
      <c r="F125" s="180" t="s">
        <v>158</v>
      </c>
      <c r="G125" s="178"/>
      <c r="H125" s="178"/>
      <c r="I125" s="181"/>
      <c r="J125" s="182">
        <f>BK125</f>
        <v>0</v>
      </c>
      <c r="K125" s="178"/>
      <c r="L125" s="183"/>
      <c r="M125" s="184"/>
      <c r="N125" s="185"/>
      <c r="O125" s="185"/>
      <c r="P125" s="186">
        <f>P126+P134+P146+P152</f>
        <v>0</v>
      </c>
      <c r="Q125" s="185"/>
      <c r="R125" s="186">
        <f>R126+R134+R146+R152</f>
        <v>1.51424</v>
      </c>
      <c r="S125" s="185"/>
      <c r="T125" s="187">
        <f>T126+T134+T146+T152</f>
        <v>1.1248</v>
      </c>
      <c r="AR125" s="188" t="s">
        <v>86</v>
      </c>
      <c r="AT125" s="189" t="s">
        <v>77</v>
      </c>
      <c r="AU125" s="189" t="s">
        <v>78</v>
      </c>
      <c r="AY125" s="188" t="s">
        <v>159</v>
      </c>
      <c r="BK125" s="190">
        <f>BK126+BK134+BK146+BK152</f>
        <v>0</v>
      </c>
    </row>
    <row r="126" spans="1:65" s="12" customFormat="1" ht="22.9" customHeight="1">
      <c r="B126" s="177"/>
      <c r="C126" s="178"/>
      <c r="D126" s="179" t="s">
        <v>77</v>
      </c>
      <c r="E126" s="191" t="s">
        <v>191</v>
      </c>
      <c r="F126" s="191" t="s">
        <v>548</v>
      </c>
      <c r="G126" s="178"/>
      <c r="H126" s="178"/>
      <c r="I126" s="181"/>
      <c r="J126" s="192">
        <f>BK126</f>
        <v>0</v>
      </c>
      <c r="K126" s="178"/>
      <c r="L126" s="183"/>
      <c r="M126" s="184"/>
      <c r="N126" s="185"/>
      <c r="O126" s="185"/>
      <c r="P126" s="186">
        <f>SUM(P127:P133)</f>
        <v>0</v>
      </c>
      <c r="Q126" s="185"/>
      <c r="R126" s="186">
        <f>SUM(R127:R133)</f>
        <v>1.51424</v>
      </c>
      <c r="S126" s="185"/>
      <c r="T126" s="187">
        <f>SUM(T127:T133)</f>
        <v>0</v>
      </c>
      <c r="AR126" s="188" t="s">
        <v>86</v>
      </c>
      <c r="AT126" s="189" t="s">
        <v>77</v>
      </c>
      <c r="AU126" s="189" t="s">
        <v>86</v>
      </c>
      <c r="AY126" s="188" t="s">
        <v>159</v>
      </c>
      <c r="BK126" s="190">
        <f>SUM(BK127:BK133)</f>
        <v>0</v>
      </c>
    </row>
    <row r="127" spans="1:65" s="2" customFormat="1" ht="33" customHeight="1">
      <c r="A127" s="35"/>
      <c r="B127" s="36"/>
      <c r="C127" s="193" t="s">
        <v>86</v>
      </c>
      <c r="D127" s="193" t="s">
        <v>162</v>
      </c>
      <c r="E127" s="194" t="s">
        <v>2052</v>
      </c>
      <c r="F127" s="195" t="s">
        <v>2053</v>
      </c>
      <c r="G127" s="196" t="s">
        <v>269</v>
      </c>
      <c r="H127" s="197">
        <v>13</v>
      </c>
      <c r="I127" s="198"/>
      <c r="J127" s="199">
        <f>ROUND(I127*H127,2)</f>
        <v>0</v>
      </c>
      <c r="K127" s="200"/>
      <c r="L127" s="40"/>
      <c r="M127" s="201" t="s">
        <v>1</v>
      </c>
      <c r="N127" s="202" t="s">
        <v>43</v>
      </c>
      <c r="O127" s="72"/>
      <c r="P127" s="203">
        <f>O127*H127</f>
        <v>0</v>
      </c>
      <c r="Q127" s="203">
        <v>4.0000000000000001E-3</v>
      </c>
      <c r="R127" s="203">
        <f>Q127*H127</f>
        <v>5.2000000000000005E-2</v>
      </c>
      <c r="S127" s="203">
        <v>0</v>
      </c>
      <c r="T127" s="204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5" t="s">
        <v>166</v>
      </c>
      <c r="AT127" s="205" t="s">
        <v>162</v>
      </c>
      <c r="AU127" s="205" t="s">
        <v>88</v>
      </c>
      <c r="AY127" s="18" t="s">
        <v>159</v>
      </c>
      <c r="BE127" s="206">
        <f>IF(N127="základní",J127,0)</f>
        <v>0</v>
      </c>
      <c r="BF127" s="206">
        <f>IF(N127="snížená",J127,0)</f>
        <v>0</v>
      </c>
      <c r="BG127" s="206">
        <f>IF(N127="zákl. přenesená",J127,0)</f>
        <v>0</v>
      </c>
      <c r="BH127" s="206">
        <f>IF(N127="sníž. přenesená",J127,0)</f>
        <v>0</v>
      </c>
      <c r="BI127" s="206">
        <f>IF(N127="nulová",J127,0)</f>
        <v>0</v>
      </c>
      <c r="BJ127" s="18" t="s">
        <v>86</v>
      </c>
      <c r="BK127" s="206">
        <f>ROUND(I127*H127,2)</f>
        <v>0</v>
      </c>
      <c r="BL127" s="18" t="s">
        <v>166</v>
      </c>
      <c r="BM127" s="205" t="s">
        <v>2054</v>
      </c>
    </row>
    <row r="128" spans="1:65" s="15" customFormat="1" ht="11.25">
      <c r="B128" s="246"/>
      <c r="C128" s="247"/>
      <c r="D128" s="209" t="s">
        <v>182</v>
      </c>
      <c r="E128" s="248" t="s">
        <v>1</v>
      </c>
      <c r="F128" s="249" t="s">
        <v>2055</v>
      </c>
      <c r="G128" s="247"/>
      <c r="H128" s="248" t="s">
        <v>1</v>
      </c>
      <c r="I128" s="250"/>
      <c r="J128" s="247"/>
      <c r="K128" s="247"/>
      <c r="L128" s="251"/>
      <c r="M128" s="252"/>
      <c r="N128" s="253"/>
      <c r="O128" s="253"/>
      <c r="P128" s="253"/>
      <c r="Q128" s="253"/>
      <c r="R128" s="253"/>
      <c r="S128" s="253"/>
      <c r="T128" s="254"/>
      <c r="AT128" s="255" t="s">
        <v>182</v>
      </c>
      <c r="AU128" s="255" t="s">
        <v>88</v>
      </c>
      <c r="AV128" s="15" t="s">
        <v>86</v>
      </c>
      <c r="AW128" s="15" t="s">
        <v>34</v>
      </c>
      <c r="AX128" s="15" t="s">
        <v>78</v>
      </c>
      <c r="AY128" s="255" t="s">
        <v>159</v>
      </c>
    </row>
    <row r="129" spans="1:65" s="13" customFormat="1" ht="11.25">
      <c r="B129" s="207"/>
      <c r="C129" s="208"/>
      <c r="D129" s="209" t="s">
        <v>182</v>
      </c>
      <c r="E129" s="210" t="s">
        <v>1</v>
      </c>
      <c r="F129" s="211" t="s">
        <v>2056</v>
      </c>
      <c r="G129" s="208"/>
      <c r="H129" s="212">
        <v>13</v>
      </c>
      <c r="I129" s="213"/>
      <c r="J129" s="208"/>
      <c r="K129" s="208"/>
      <c r="L129" s="214"/>
      <c r="M129" s="215"/>
      <c r="N129" s="216"/>
      <c r="O129" s="216"/>
      <c r="P129" s="216"/>
      <c r="Q129" s="216"/>
      <c r="R129" s="216"/>
      <c r="S129" s="216"/>
      <c r="T129" s="217"/>
      <c r="AT129" s="218" t="s">
        <v>182</v>
      </c>
      <c r="AU129" s="218" t="s">
        <v>88</v>
      </c>
      <c r="AV129" s="13" t="s">
        <v>88</v>
      </c>
      <c r="AW129" s="13" t="s">
        <v>34</v>
      </c>
      <c r="AX129" s="13" t="s">
        <v>86</v>
      </c>
      <c r="AY129" s="218" t="s">
        <v>159</v>
      </c>
    </row>
    <row r="130" spans="1:65" s="2" customFormat="1" ht="24.2" customHeight="1">
      <c r="A130" s="35"/>
      <c r="B130" s="36"/>
      <c r="C130" s="193" t="s">
        <v>88</v>
      </c>
      <c r="D130" s="193" t="s">
        <v>162</v>
      </c>
      <c r="E130" s="194" t="s">
        <v>1091</v>
      </c>
      <c r="F130" s="195" t="s">
        <v>2057</v>
      </c>
      <c r="G130" s="196" t="s">
        <v>269</v>
      </c>
      <c r="H130" s="197">
        <v>45.6</v>
      </c>
      <c r="I130" s="198"/>
      <c r="J130" s="199">
        <f>ROUND(I130*H130,2)</f>
        <v>0</v>
      </c>
      <c r="K130" s="200"/>
      <c r="L130" s="40"/>
      <c r="M130" s="201" t="s">
        <v>1</v>
      </c>
      <c r="N130" s="202" t="s">
        <v>43</v>
      </c>
      <c r="O130" s="72"/>
      <c r="P130" s="203">
        <f>O130*H130</f>
        <v>0</v>
      </c>
      <c r="Q130" s="203">
        <v>0</v>
      </c>
      <c r="R130" s="203">
        <f>Q130*H130</f>
        <v>0</v>
      </c>
      <c r="S130" s="203">
        <v>0</v>
      </c>
      <c r="T130" s="204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05" t="s">
        <v>166</v>
      </c>
      <c r="AT130" s="205" t="s">
        <v>162</v>
      </c>
      <c r="AU130" s="205" t="s">
        <v>88</v>
      </c>
      <c r="AY130" s="18" t="s">
        <v>159</v>
      </c>
      <c r="BE130" s="206">
        <f>IF(N130="základní",J130,0)</f>
        <v>0</v>
      </c>
      <c r="BF130" s="206">
        <f>IF(N130="snížená",J130,0)</f>
        <v>0</v>
      </c>
      <c r="BG130" s="206">
        <f>IF(N130="zákl. přenesená",J130,0)</f>
        <v>0</v>
      </c>
      <c r="BH130" s="206">
        <f>IF(N130="sníž. přenesená",J130,0)</f>
        <v>0</v>
      </c>
      <c r="BI130" s="206">
        <f>IF(N130="nulová",J130,0)</f>
        <v>0</v>
      </c>
      <c r="BJ130" s="18" t="s">
        <v>86</v>
      </c>
      <c r="BK130" s="206">
        <f>ROUND(I130*H130,2)</f>
        <v>0</v>
      </c>
      <c r="BL130" s="18" t="s">
        <v>166</v>
      </c>
      <c r="BM130" s="205" t="s">
        <v>2058</v>
      </c>
    </row>
    <row r="131" spans="1:65" s="15" customFormat="1" ht="11.25">
      <c r="B131" s="246"/>
      <c r="C131" s="247"/>
      <c r="D131" s="209" t="s">
        <v>182</v>
      </c>
      <c r="E131" s="248" t="s">
        <v>1</v>
      </c>
      <c r="F131" s="249" t="s">
        <v>2055</v>
      </c>
      <c r="G131" s="247"/>
      <c r="H131" s="248" t="s">
        <v>1</v>
      </c>
      <c r="I131" s="250"/>
      <c r="J131" s="247"/>
      <c r="K131" s="247"/>
      <c r="L131" s="251"/>
      <c r="M131" s="252"/>
      <c r="N131" s="253"/>
      <c r="O131" s="253"/>
      <c r="P131" s="253"/>
      <c r="Q131" s="253"/>
      <c r="R131" s="253"/>
      <c r="S131" s="253"/>
      <c r="T131" s="254"/>
      <c r="AT131" s="255" t="s">
        <v>182</v>
      </c>
      <c r="AU131" s="255" t="s">
        <v>88</v>
      </c>
      <c r="AV131" s="15" t="s">
        <v>86</v>
      </c>
      <c r="AW131" s="15" t="s">
        <v>34</v>
      </c>
      <c r="AX131" s="15" t="s">
        <v>78</v>
      </c>
      <c r="AY131" s="255" t="s">
        <v>159</v>
      </c>
    </row>
    <row r="132" spans="1:65" s="13" customFormat="1" ht="11.25">
      <c r="B132" s="207"/>
      <c r="C132" s="208"/>
      <c r="D132" s="209" t="s">
        <v>182</v>
      </c>
      <c r="E132" s="210" t="s">
        <v>1</v>
      </c>
      <c r="F132" s="211" t="s">
        <v>2059</v>
      </c>
      <c r="G132" s="208"/>
      <c r="H132" s="212">
        <v>45.6</v>
      </c>
      <c r="I132" s="213"/>
      <c r="J132" s="208"/>
      <c r="K132" s="208"/>
      <c r="L132" s="214"/>
      <c r="M132" s="215"/>
      <c r="N132" s="216"/>
      <c r="O132" s="216"/>
      <c r="P132" s="216"/>
      <c r="Q132" s="216"/>
      <c r="R132" s="216"/>
      <c r="S132" s="216"/>
      <c r="T132" s="217"/>
      <c r="AT132" s="218" t="s">
        <v>182</v>
      </c>
      <c r="AU132" s="218" t="s">
        <v>88</v>
      </c>
      <c r="AV132" s="13" t="s">
        <v>88</v>
      </c>
      <c r="AW132" s="13" t="s">
        <v>34</v>
      </c>
      <c r="AX132" s="13" t="s">
        <v>86</v>
      </c>
      <c r="AY132" s="218" t="s">
        <v>159</v>
      </c>
    </row>
    <row r="133" spans="1:65" s="2" customFormat="1" ht="37.9" customHeight="1">
      <c r="A133" s="35"/>
      <c r="B133" s="36"/>
      <c r="C133" s="193" t="s">
        <v>160</v>
      </c>
      <c r="D133" s="193" t="s">
        <v>162</v>
      </c>
      <c r="E133" s="194" t="s">
        <v>2060</v>
      </c>
      <c r="F133" s="195" t="s">
        <v>2061</v>
      </c>
      <c r="G133" s="196" t="s">
        <v>269</v>
      </c>
      <c r="H133" s="197">
        <v>281.2</v>
      </c>
      <c r="I133" s="198"/>
      <c r="J133" s="199">
        <f>ROUND(I133*H133,2)</f>
        <v>0</v>
      </c>
      <c r="K133" s="200"/>
      <c r="L133" s="40"/>
      <c r="M133" s="201" t="s">
        <v>1</v>
      </c>
      <c r="N133" s="202" t="s">
        <v>43</v>
      </c>
      <c r="O133" s="72"/>
      <c r="P133" s="203">
        <f>O133*H133</f>
        <v>0</v>
      </c>
      <c r="Q133" s="203">
        <v>5.1999999999999998E-3</v>
      </c>
      <c r="R133" s="203">
        <f>Q133*H133</f>
        <v>1.46224</v>
      </c>
      <c r="S133" s="203">
        <v>0</v>
      </c>
      <c r="T133" s="204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5" t="s">
        <v>166</v>
      </c>
      <c r="AT133" s="205" t="s">
        <v>162</v>
      </c>
      <c r="AU133" s="205" t="s">
        <v>88</v>
      </c>
      <c r="AY133" s="18" t="s">
        <v>159</v>
      </c>
      <c r="BE133" s="206">
        <f>IF(N133="základní",J133,0)</f>
        <v>0</v>
      </c>
      <c r="BF133" s="206">
        <f>IF(N133="snížená",J133,0)</f>
        <v>0</v>
      </c>
      <c r="BG133" s="206">
        <f>IF(N133="zákl. přenesená",J133,0)</f>
        <v>0</v>
      </c>
      <c r="BH133" s="206">
        <f>IF(N133="sníž. přenesená",J133,0)</f>
        <v>0</v>
      </c>
      <c r="BI133" s="206">
        <f>IF(N133="nulová",J133,0)</f>
        <v>0</v>
      </c>
      <c r="BJ133" s="18" t="s">
        <v>86</v>
      </c>
      <c r="BK133" s="206">
        <f>ROUND(I133*H133,2)</f>
        <v>0</v>
      </c>
      <c r="BL133" s="18" t="s">
        <v>166</v>
      </c>
      <c r="BM133" s="205" t="s">
        <v>2062</v>
      </c>
    </row>
    <row r="134" spans="1:65" s="12" customFormat="1" ht="22.9" customHeight="1">
      <c r="B134" s="177"/>
      <c r="C134" s="178"/>
      <c r="D134" s="179" t="s">
        <v>77</v>
      </c>
      <c r="E134" s="191" t="s">
        <v>168</v>
      </c>
      <c r="F134" s="191" t="s">
        <v>169</v>
      </c>
      <c r="G134" s="178"/>
      <c r="H134" s="178"/>
      <c r="I134" s="181"/>
      <c r="J134" s="192">
        <f>BK134</f>
        <v>0</v>
      </c>
      <c r="K134" s="178"/>
      <c r="L134" s="183"/>
      <c r="M134" s="184"/>
      <c r="N134" s="185"/>
      <c r="O134" s="185"/>
      <c r="P134" s="186">
        <f>SUM(P135:P145)</f>
        <v>0</v>
      </c>
      <c r="Q134" s="185"/>
      <c r="R134" s="186">
        <f>SUM(R135:R145)</f>
        <v>0</v>
      </c>
      <c r="S134" s="185"/>
      <c r="T134" s="187">
        <f>SUM(T135:T145)</f>
        <v>1.1248</v>
      </c>
      <c r="AR134" s="188" t="s">
        <v>86</v>
      </c>
      <c r="AT134" s="189" t="s">
        <v>77</v>
      </c>
      <c r="AU134" s="189" t="s">
        <v>86</v>
      </c>
      <c r="AY134" s="188" t="s">
        <v>159</v>
      </c>
      <c r="BK134" s="190">
        <f>SUM(BK135:BK145)</f>
        <v>0</v>
      </c>
    </row>
    <row r="135" spans="1:65" s="2" customFormat="1" ht="33" customHeight="1">
      <c r="A135" s="35"/>
      <c r="B135" s="36"/>
      <c r="C135" s="193" t="s">
        <v>166</v>
      </c>
      <c r="D135" s="193" t="s">
        <v>162</v>
      </c>
      <c r="E135" s="194" t="s">
        <v>1154</v>
      </c>
      <c r="F135" s="195" t="s">
        <v>2063</v>
      </c>
      <c r="G135" s="196" t="s">
        <v>269</v>
      </c>
      <c r="H135" s="197">
        <v>71.34</v>
      </c>
      <c r="I135" s="198"/>
      <c r="J135" s="199">
        <f>ROUND(I135*H135,2)</f>
        <v>0</v>
      </c>
      <c r="K135" s="200"/>
      <c r="L135" s="40"/>
      <c r="M135" s="201" t="s">
        <v>1</v>
      </c>
      <c r="N135" s="202" t="s">
        <v>43</v>
      </c>
      <c r="O135" s="72"/>
      <c r="P135" s="203">
        <f>O135*H135</f>
        <v>0</v>
      </c>
      <c r="Q135" s="203">
        <v>0</v>
      </c>
      <c r="R135" s="203">
        <f>Q135*H135</f>
        <v>0</v>
      </c>
      <c r="S135" s="203">
        <v>0</v>
      </c>
      <c r="T135" s="204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5" t="s">
        <v>166</v>
      </c>
      <c r="AT135" s="205" t="s">
        <v>162</v>
      </c>
      <c r="AU135" s="205" t="s">
        <v>88</v>
      </c>
      <c r="AY135" s="18" t="s">
        <v>159</v>
      </c>
      <c r="BE135" s="206">
        <f>IF(N135="základní",J135,0)</f>
        <v>0</v>
      </c>
      <c r="BF135" s="206">
        <f>IF(N135="snížená",J135,0)</f>
        <v>0</v>
      </c>
      <c r="BG135" s="206">
        <f>IF(N135="zákl. přenesená",J135,0)</f>
        <v>0</v>
      </c>
      <c r="BH135" s="206">
        <f>IF(N135="sníž. přenesená",J135,0)</f>
        <v>0</v>
      </c>
      <c r="BI135" s="206">
        <f>IF(N135="nulová",J135,0)</f>
        <v>0</v>
      </c>
      <c r="BJ135" s="18" t="s">
        <v>86</v>
      </c>
      <c r="BK135" s="206">
        <f>ROUND(I135*H135,2)</f>
        <v>0</v>
      </c>
      <c r="BL135" s="18" t="s">
        <v>166</v>
      </c>
      <c r="BM135" s="205" t="s">
        <v>2064</v>
      </c>
    </row>
    <row r="136" spans="1:65" s="13" customFormat="1" ht="11.25">
      <c r="B136" s="207"/>
      <c r="C136" s="208"/>
      <c r="D136" s="209" t="s">
        <v>182</v>
      </c>
      <c r="E136" s="210" t="s">
        <v>1</v>
      </c>
      <c r="F136" s="211" t="s">
        <v>2065</v>
      </c>
      <c r="G136" s="208"/>
      <c r="H136" s="212">
        <v>23.4</v>
      </c>
      <c r="I136" s="213"/>
      <c r="J136" s="208"/>
      <c r="K136" s="208"/>
      <c r="L136" s="214"/>
      <c r="M136" s="215"/>
      <c r="N136" s="216"/>
      <c r="O136" s="216"/>
      <c r="P136" s="216"/>
      <c r="Q136" s="216"/>
      <c r="R136" s="216"/>
      <c r="S136" s="216"/>
      <c r="T136" s="217"/>
      <c r="AT136" s="218" t="s">
        <v>182</v>
      </c>
      <c r="AU136" s="218" t="s">
        <v>88</v>
      </c>
      <c r="AV136" s="13" t="s">
        <v>88</v>
      </c>
      <c r="AW136" s="13" t="s">
        <v>34</v>
      </c>
      <c r="AX136" s="13" t="s">
        <v>78</v>
      </c>
      <c r="AY136" s="218" t="s">
        <v>159</v>
      </c>
    </row>
    <row r="137" spans="1:65" s="13" customFormat="1" ht="11.25">
      <c r="B137" s="207"/>
      <c r="C137" s="208"/>
      <c r="D137" s="209" t="s">
        <v>182</v>
      </c>
      <c r="E137" s="210" t="s">
        <v>1</v>
      </c>
      <c r="F137" s="211" t="s">
        <v>2066</v>
      </c>
      <c r="G137" s="208"/>
      <c r="H137" s="212">
        <v>13</v>
      </c>
      <c r="I137" s="213"/>
      <c r="J137" s="208"/>
      <c r="K137" s="208"/>
      <c r="L137" s="214"/>
      <c r="M137" s="215"/>
      <c r="N137" s="216"/>
      <c r="O137" s="216"/>
      <c r="P137" s="216"/>
      <c r="Q137" s="216"/>
      <c r="R137" s="216"/>
      <c r="S137" s="216"/>
      <c r="T137" s="217"/>
      <c r="AT137" s="218" t="s">
        <v>182</v>
      </c>
      <c r="AU137" s="218" t="s">
        <v>88</v>
      </c>
      <c r="AV137" s="13" t="s">
        <v>88</v>
      </c>
      <c r="AW137" s="13" t="s">
        <v>34</v>
      </c>
      <c r="AX137" s="13" t="s">
        <v>78</v>
      </c>
      <c r="AY137" s="218" t="s">
        <v>159</v>
      </c>
    </row>
    <row r="138" spans="1:65" s="13" customFormat="1" ht="11.25">
      <c r="B138" s="207"/>
      <c r="C138" s="208"/>
      <c r="D138" s="209" t="s">
        <v>182</v>
      </c>
      <c r="E138" s="210" t="s">
        <v>1</v>
      </c>
      <c r="F138" s="211" t="s">
        <v>2067</v>
      </c>
      <c r="G138" s="208"/>
      <c r="H138" s="212">
        <v>8.1</v>
      </c>
      <c r="I138" s="213"/>
      <c r="J138" s="208"/>
      <c r="K138" s="208"/>
      <c r="L138" s="214"/>
      <c r="M138" s="215"/>
      <c r="N138" s="216"/>
      <c r="O138" s="216"/>
      <c r="P138" s="216"/>
      <c r="Q138" s="216"/>
      <c r="R138" s="216"/>
      <c r="S138" s="216"/>
      <c r="T138" s="217"/>
      <c r="AT138" s="218" t="s">
        <v>182</v>
      </c>
      <c r="AU138" s="218" t="s">
        <v>88</v>
      </c>
      <c r="AV138" s="13" t="s">
        <v>88</v>
      </c>
      <c r="AW138" s="13" t="s">
        <v>34</v>
      </c>
      <c r="AX138" s="13" t="s">
        <v>78</v>
      </c>
      <c r="AY138" s="218" t="s">
        <v>159</v>
      </c>
    </row>
    <row r="139" spans="1:65" s="13" customFormat="1" ht="11.25">
      <c r="B139" s="207"/>
      <c r="C139" s="208"/>
      <c r="D139" s="209" t="s">
        <v>182</v>
      </c>
      <c r="E139" s="210" t="s">
        <v>1</v>
      </c>
      <c r="F139" s="211" t="s">
        <v>2068</v>
      </c>
      <c r="G139" s="208"/>
      <c r="H139" s="212">
        <v>6.44</v>
      </c>
      <c r="I139" s="213"/>
      <c r="J139" s="208"/>
      <c r="K139" s="208"/>
      <c r="L139" s="214"/>
      <c r="M139" s="215"/>
      <c r="N139" s="216"/>
      <c r="O139" s="216"/>
      <c r="P139" s="216"/>
      <c r="Q139" s="216"/>
      <c r="R139" s="216"/>
      <c r="S139" s="216"/>
      <c r="T139" s="217"/>
      <c r="AT139" s="218" t="s">
        <v>182</v>
      </c>
      <c r="AU139" s="218" t="s">
        <v>88</v>
      </c>
      <c r="AV139" s="13" t="s">
        <v>88</v>
      </c>
      <c r="AW139" s="13" t="s">
        <v>34</v>
      </c>
      <c r="AX139" s="13" t="s">
        <v>78</v>
      </c>
      <c r="AY139" s="218" t="s">
        <v>159</v>
      </c>
    </row>
    <row r="140" spans="1:65" s="13" customFormat="1" ht="11.25">
      <c r="B140" s="207"/>
      <c r="C140" s="208"/>
      <c r="D140" s="209" t="s">
        <v>182</v>
      </c>
      <c r="E140" s="210" t="s">
        <v>1</v>
      </c>
      <c r="F140" s="211" t="s">
        <v>2069</v>
      </c>
      <c r="G140" s="208"/>
      <c r="H140" s="212">
        <v>20.399999999999999</v>
      </c>
      <c r="I140" s="213"/>
      <c r="J140" s="208"/>
      <c r="K140" s="208"/>
      <c r="L140" s="214"/>
      <c r="M140" s="215"/>
      <c r="N140" s="216"/>
      <c r="O140" s="216"/>
      <c r="P140" s="216"/>
      <c r="Q140" s="216"/>
      <c r="R140" s="216"/>
      <c r="S140" s="216"/>
      <c r="T140" s="217"/>
      <c r="AT140" s="218" t="s">
        <v>182</v>
      </c>
      <c r="AU140" s="218" t="s">
        <v>88</v>
      </c>
      <c r="AV140" s="13" t="s">
        <v>88</v>
      </c>
      <c r="AW140" s="13" t="s">
        <v>34</v>
      </c>
      <c r="AX140" s="13" t="s">
        <v>78</v>
      </c>
      <c r="AY140" s="218" t="s">
        <v>159</v>
      </c>
    </row>
    <row r="141" spans="1:65" s="14" customFormat="1" ht="11.25">
      <c r="B141" s="219"/>
      <c r="C141" s="220"/>
      <c r="D141" s="209" t="s">
        <v>182</v>
      </c>
      <c r="E141" s="221" t="s">
        <v>1</v>
      </c>
      <c r="F141" s="222" t="s">
        <v>184</v>
      </c>
      <c r="G141" s="220"/>
      <c r="H141" s="223">
        <v>71.34</v>
      </c>
      <c r="I141" s="224"/>
      <c r="J141" s="220"/>
      <c r="K141" s="220"/>
      <c r="L141" s="225"/>
      <c r="M141" s="226"/>
      <c r="N141" s="227"/>
      <c r="O141" s="227"/>
      <c r="P141" s="227"/>
      <c r="Q141" s="227"/>
      <c r="R141" s="227"/>
      <c r="S141" s="227"/>
      <c r="T141" s="228"/>
      <c r="AT141" s="229" t="s">
        <v>182</v>
      </c>
      <c r="AU141" s="229" t="s">
        <v>88</v>
      </c>
      <c r="AV141" s="14" t="s">
        <v>166</v>
      </c>
      <c r="AW141" s="14" t="s">
        <v>34</v>
      </c>
      <c r="AX141" s="14" t="s">
        <v>86</v>
      </c>
      <c r="AY141" s="229" t="s">
        <v>159</v>
      </c>
    </row>
    <row r="142" spans="1:65" s="2" customFormat="1" ht="24.2" customHeight="1">
      <c r="A142" s="35"/>
      <c r="B142" s="36"/>
      <c r="C142" s="193" t="s">
        <v>187</v>
      </c>
      <c r="D142" s="193" t="s">
        <v>162</v>
      </c>
      <c r="E142" s="194" t="s">
        <v>1157</v>
      </c>
      <c r="F142" s="195" t="s">
        <v>2070</v>
      </c>
      <c r="G142" s="196" t="s">
        <v>269</v>
      </c>
      <c r="H142" s="197">
        <v>71.34</v>
      </c>
      <c r="I142" s="198"/>
      <c r="J142" s="199">
        <f>ROUND(I142*H142,2)</f>
        <v>0</v>
      </c>
      <c r="K142" s="200"/>
      <c r="L142" s="40"/>
      <c r="M142" s="201" t="s">
        <v>1</v>
      </c>
      <c r="N142" s="202" t="s">
        <v>43</v>
      </c>
      <c r="O142" s="72"/>
      <c r="P142" s="203">
        <f>O142*H142</f>
        <v>0</v>
      </c>
      <c r="Q142" s="203">
        <v>0</v>
      </c>
      <c r="R142" s="203">
        <f>Q142*H142</f>
        <v>0</v>
      </c>
      <c r="S142" s="203">
        <v>0</v>
      </c>
      <c r="T142" s="204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5" t="s">
        <v>166</v>
      </c>
      <c r="AT142" s="205" t="s">
        <v>162</v>
      </c>
      <c r="AU142" s="205" t="s">
        <v>88</v>
      </c>
      <c r="AY142" s="18" t="s">
        <v>159</v>
      </c>
      <c r="BE142" s="206">
        <f>IF(N142="základní",J142,0)</f>
        <v>0</v>
      </c>
      <c r="BF142" s="206">
        <f>IF(N142="snížená",J142,0)</f>
        <v>0</v>
      </c>
      <c r="BG142" s="206">
        <f>IF(N142="zákl. přenesená",J142,0)</f>
        <v>0</v>
      </c>
      <c r="BH142" s="206">
        <f>IF(N142="sníž. přenesená",J142,0)</f>
        <v>0</v>
      </c>
      <c r="BI142" s="206">
        <f>IF(N142="nulová",J142,0)</f>
        <v>0</v>
      </c>
      <c r="BJ142" s="18" t="s">
        <v>86</v>
      </c>
      <c r="BK142" s="206">
        <f>ROUND(I142*H142,2)</f>
        <v>0</v>
      </c>
      <c r="BL142" s="18" t="s">
        <v>166</v>
      </c>
      <c r="BM142" s="205" t="s">
        <v>2071</v>
      </c>
    </row>
    <row r="143" spans="1:65" s="2" customFormat="1" ht="37.9" customHeight="1">
      <c r="A143" s="35"/>
      <c r="B143" s="36"/>
      <c r="C143" s="193" t="s">
        <v>191</v>
      </c>
      <c r="D143" s="193" t="s">
        <v>162</v>
      </c>
      <c r="E143" s="194" t="s">
        <v>2072</v>
      </c>
      <c r="F143" s="195" t="s">
        <v>2073</v>
      </c>
      <c r="G143" s="196" t="s">
        <v>269</v>
      </c>
      <c r="H143" s="197">
        <v>281.2</v>
      </c>
      <c r="I143" s="198"/>
      <c r="J143" s="199">
        <f>ROUND(I143*H143,2)</f>
        <v>0</v>
      </c>
      <c r="K143" s="200"/>
      <c r="L143" s="40"/>
      <c r="M143" s="201" t="s">
        <v>1</v>
      </c>
      <c r="N143" s="202" t="s">
        <v>43</v>
      </c>
      <c r="O143" s="72"/>
      <c r="P143" s="203">
        <f>O143*H143</f>
        <v>0</v>
      </c>
      <c r="Q143" s="203">
        <v>0</v>
      </c>
      <c r="R143" s="203">
        <f>Q143*H143</f>
        <v>0</v>
      </c>
      <c r="S143" s="203">
        <v>4.0000000000000001E-3</v>
      </c>
      <c r="T143" s="204">
        <f>S143*H143</f>
        <v>1.1248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05" t="s">
        <v>166</v>
      </c>
      <c r="AT143" s="205" t="s">
        <v>162</v>
      </c>
      <c r="AU143" s="205" t="s">
        <v>88</v>
      </c>
      <c r="AY143" s="18" t="s">
        <v>159</v>
      </c>
      <c r="BE143" s="206">
        <f>IF(N143="základní",J143,0)</f>
        <v>0</v>
      </c>
      <c r="BF143" s="206">
        <f>IF(N143="snížená",J143,0)</f>
        <v>0</v>
      </c>
      <c r="BG143" s="206">
        <f>IF(N143="zákl. přenesená",J143,0)</f>
        <v>0</v>
      </c>
      <c r="BH143" s="206">
        <f>IF(N143="sníž. přenesená",J143,0)</f>
        <v>0</v>
      </c>
      <c r="BI143" s="206">
        <f>IF(N143="nulová",J143,0)</f>
        <v>0</v>
      </c>
      <c r="BJ143" s="18" t="s">
        <v>86</v>
      </c>
      <c r="BK143" s="206">
        <f>ROUND(I143*H143,2)</f>
        <v>0</v>
      </c>
      <c r="BL143" s="18" t="s">
        <v>166</v>
      </c>
      <c r="BM143" s="205" t="s">
        <v>2074</v>
      </c>
    </row>
    <row r="144" spans="1:65" s="2" customFormat="1" ht="24.2" customHeight="1">
      <c r="A144" s="35"/>
      <c r="B144" s="36"/>
      <c r="C144" s="193" t="s">
        <v>195</v>
      </c>
      <c r="D144" s="193" t="s">
        <v>162</v>
      </c>
      <c r="E144" s="194" t="s">
        <v>2075</v>
      </c>
      <c r="F144" s="195" t="s">
        <v>2076</v>
      </c>
      <c r="G144" s="196" t="s">
        <v>172</v>
      </c>
      <c r="H144" s="197">
        <v>1</v>
      </c>
      <c r="I144" s="198"/>
      <c r="J144" s="199">
        <f>ROUND(I144*H144,2)</f>
        <v>0</v>
      </c>
      <c r="K144" s="200"/>
      <c r="L144" s="40"/>
      <c r="M144" s="201" t="s">
        <v>1</v>
      </c>
      <c r="N144" s="202" t="s">
        <v>43</v>
      </c>
      <c r="O144" s="72"/>
      <c r="P144" s="203">
        <f>O144*H144</f>
        <v>0</v>
      </c>
      <c r="Q144" s="203">
        <v>0</v>
      </c>
      <c r="R144" s="203">
        <f>Q144*H144</f>
        <v>0</v>
      </c>
      <c r="S144" s="203">
        <v>0</v>
      </c>
      <c r="T144" s="204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5" t="s">
        <v>166</v>
      </c>
      <c r="AT144" s="205" t="s">
        <v>162</v>
      </c>
      <c r="AU144" s="205" t="s">
        <v>88</v>
      </c>
      <c r="AY144" s="18" t="s">
        <v>159</v>
      </c>
      <c r="BE144" s="206">
        <f>IF(N144="základní",J144,0)</f>
        <v>0</v>
      </c>
      <c r="BF144" s="206">
        <f>IF(N144="snížená",J144,0)</f>
        <v>0</v>
      </c>
      <c r="BG144" s="206">
        <f>IF(N144="zákl. přenesená",J144,0)</f>
        <v>0</v>
      </c>
      <c r="BH144" s="206">
        <f>IF(N144="sníž. přenesená",J144,0)</f>
        <v>0</v>
      </c>
      <c r="BI144" s="206">
        <f>IF(N144="nulová",J144,0)</f>
        <v>0</v>
      </c>
      <c r="BJ144" s="18" t="s">
        <v>86</v>
      </c>
      <c r="BK144" s="206">
        <f>ROUND(I144*H144,2)</f>
        <v>0</v>
      </c>
      <c r="BL144" s="18" t="s">
        <v>166</v>
      </c>
      <c r="BM144" s="205" t="s">
        <v>2077</v>
      </c>
    </row>
    <row r="145" spans="1:65" s="2" customFormat="1" ht="37.9" customHeight="1">
      <c r="A145" s="35"/>
      <c r="B145" s="36"/>
      <c r="C145" s="193" t="s">
        <v>200</v>
      </c>
      <c r="D145" s="193" t="s">
        <v>162</v>
      </c>
      <c r="E145" s="194" t="s">
        <v>2078</v>
      </c>
      <c r="F145" s="195" t="s">
        <v>2079</v>
      </c>
      <c r="G145" s="196" t="s">
        <v>172</v>
      </c>
      <c r="H145" s="197">
        <v>1</v>
      </c>
      <c r="I145" s="198"/>
      <c r="J145" s="199">
        <f>ROUND(I145*H145,2)</f>
        <v>0</v>
      </c>
      <c r="K145" s="200"/>
      <c r="L145" s="40"/>
      <c r="M145" s="201" t="s">
        <v>1</v>
      </c>
      <c r="N145" s="202" t="s">
        <v>43</v>
      </c>
      <c r="O145" s="72"/>
      <c r="P145" s="203">
        <f>O145*H145</f>
        <v>0</v>
      </c>
      <c r="Q145" s="203">
        <v>0</v>
      </c>
      <c r="R145" s="203">
        <f>Q145*H145</f>
        <v>0</v>
      </c>
      <c r="S145" s="203">
        <v>0</v>
      </c>
      <c r="T145" s="204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5" t="s">
        <v>166</v>
      </c>
      <c r="AT145" s="205" t="s">
        <v>162</v>
      </c>
      <c r="AU145" s="205" t="s">
        <v>88</v>
      </c>
      <c r="AY145" s="18" t="s">
        <v>159</v>
      </c>
      <c r="BE145" s="206">
        <f>IF(N145="základní",J145,0)</f>
        <v>0</v>
      </c>
      <c r="BF145" s="206">
        <f>IF(N145="snížená",J145,0)</f>
        <v>0</v>
      </c>
      <c r="BG145" s="206">
        <f>IF(N145="zákl. přenesená",J145,0)</f>
        <v>0</v>
      </c>
      <c r="BH145" s="206">
        <f>IF(N145="sníž. přenesená",J145,0)</f>
        <v>0</v>
      </c>
      <c r="BI145" s="206">
        <f>IF(N145="nulová",J145,0)</f>
        <v>0</v>
      </c>
      <c r="BJ145" s="18" t="s">
        <v>86</v>
      </c>
      <c r="BK145" s="206">
        <f>ROUND(I145*H145,2)</f>
        <v>0</v>
      </c>
      <c r="BL145" s="18" t="s">
        <v>166</v>
      </c>
      <c r="BM145" s="205" t="s">
        <v>2080</v>
      </c>
    </row>
    <row r="146" spans="1:65" s="12" customFormat="1" ht="22.9" customHeight="1">
      <c r="B146" s="177"/>
      <c r="C146" s="178"/>
      <c r="D146" s="179" t="s">
        <v>77</v>
      </c>
      <c r="E146" s="191" t="s">
        <v>185</v>
      </c>
      <c r="F146" s="191" t="s">
        <v>186</v>
      </c>
      <c r="G146" s="178"/>
      <c r="H146" s="178"/>
      <c r="I146" s="181"/>
      <c r="J146" s="192">
        <f>BK146</f>
        <v>0</v>
      </c>
      <c r="K146" s="178"/>
      <c r="L146" s="183"/>
      <c r="M146" s="184"/>
      <c r="N146" s="185"/>
      <c r="O146" s="185"/>
      <c r="P146" s="186">
        <f>SUM(P147:P151)</f>
        <v>0</v>
      </c>
      <c r="Q146" s="185"/>
      <c r="R146" s="186">
        <f>SUM(R147:R151)</f>
        <v>0</v>
      </c>
      <c r="S146" s="185"/>
      <c r="T146" s="187">
        <f>SUM(T147:T151)</f>
        <v>0</v>
      </c>
      <c r="AR146" s="188" t="s">
        <v>86</v>
      </c>
      <c r="AT146" s="189" t="s">
        <v>77</v>
      </c>
      <c r="AU146" s="189" t="s">
        <v>86</v>
      </c>
      <c r="AY146" s="188" t="s">
        <v>159</v>
      </c>
      <c r="BK146" s="190">
        <f>SUM(BK147:BK151)</f>
        <v>0</v>
      </c>
    </row>
    <row r="147" spans="1:65" s="2" customFormat="1" ht="37.9" customHeight="1">
      <c r="A147" s="35"/>
      <c r="B147" s="36"/>
      <c r="C147" s="193" t="s">
        <v>168</v>
      </c>
      <c r="D147" s="193" t="s">
        <v>162</v>
      </c>
      <c r="E147" s="194" t="s">
        <v>2081</v>
      </c>
      <c r="F147" s="195" t="s">
        <v>2082</v>
      </c>
      <c r="G147" s="196" t="s">
        <v>176</v>
      </c>
      <c r="H147" s="197">
        <v>1.125</v>
      </c>
      <c r="I147" s="198"/>
      <c r="J147" s="199">
        <f>ROUND(I147*H147,2)</f>
        <v>0</v>
      </c>
      <c r="K147" s="200"/>
      <c r="L147" s="40"/>
      <c r="M147" s="201" t="s">
        <v>1</v>
      </c>
      <c r="N147" s="202" t="s">
        <v>43</v>
      </c>
      <c r="O147" s="72"/>
      <c r="P147" s="203">
        <f>O147*H147</f>
        <v>0</v>
      </c>
      <c r="Q147" s="203">
        <v>0</v>
      </c>
      <c r="R147" s="203">
        <f>Q147*H147</f>
        <v>0</v>
      </c>
      <c r="S147" s="203">
        <v>0</v>
      </c>
      <c r="T147" s="204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5" t="s">
        <v>166</v>
      </c>
      <c r="AT147" s="205" t="s">
        <v>162</v>
      </c>
      <c r="AU147" s="205" t="s">
        <v>88</v>
      </c>
      <c r="AY147" s="18" t="s">
        <v>159</v>
      </c>
      <c r="BE147" s="206">
        <f>IF(N147="základní",J147,0)</f>
        <v>0</v>
      </c>
      <c r="BF147" s="206">
        <f>IF(N147="snížená",J147,0)</f>
        <v>0</v>
      </c>
      <c r="BG147" s="206">
        <f>IF(N147="zákl. přenesená",J147,0)</f>
        <v>0</v>
      </c>
      <c r="BH147" s="206">
        <f>IF(N147="sníž. přenesená",J147,0)</f>
        <v>0</v>
      </c>
      <c r="BI147" s="206">
        <f>IF(N147="nulová",J147,0)</f>
        <v>0</v>
      </c>
      <c r="BJ147" s="18" t="s">
        <v>86</v>
      </c>
      <c r="BK147" s="206">
        <f>ROUND(I147*H147,2)</f>
        <v>0</v>
      </c>
      <c r="BL147" s="18" t="s">
        <v>166</v>
      </c>
      <c r="BM147" s="205" t="s">
        <v>2083</v>
      </c>
    </row>
    <row r="148" spans="1:65" s="2" customFormat="1" ht="24.2" customHeight="1">
      <c r="A148" s="35"/>
      <c r="B148" s="36"/>
      <c r="C148" s="193" t="s">
        <v>209</v>
      </c>
      <c r="D148" s="193" t="s">
        <v>162</v>
      </c>
      <c r="E148" s="194" t="s">
        <v>192</v>
      </c>
      <c r="F148" s="195" t="s">
        <v>193</v>
      </c>
      <c r="G148" s="196" t="s">
        <v>176</v>
      </c>
      <c r="H148" s="197">
        <v>1.125</v>
      </c>
      <c r="I148" s="198"/>
      <c r="J148" s="199">
        <f>ROUND(I148*H148,2)</f>
        <v>0</v>
      </c>
      <c r="K148" s="200"/>
      <c r="L148" s="40"/>
      <c r="M148" s="201" t="s">
        <v>1</v>
      </c>
      <c r="N148" s="202" t="s">
        <v>43</v>
      </c>
      <c r="O148" s="72"/>
      <c r="P148" s="203">
        <f>O148*H148</f>
        <v>0</v>
      </c>
      <c r="Q148" s="203">
        <v>0</v>
      </c>
      <c r="R148" s="203">
        <f>Q148*H148</f>
        <v>0</v>
      </c>
      <c r="S148" s="203">
        <v>0</v>
      </c>
      <c r="T148" s="204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05" t="s">
        <v>166</v>
      </c>
      <c r="AT148" s="205" t="s">
        <v>162</v>
      </c>
      <c r="AU148" s="205" t="s">
        <v>88</v>
      </c>
      <c r="AY148" s="18" t="s">
        <v>159</v>
      </c>
      <c r="BE148" s="206">
        <f>IF(N148="základní",J148,0)</f>
        <v>0</v>
      </c>
      <c r="BF148" s="206">
        <f>IF(N148="snížená",J148,0)</f>
        <v>0</v>
      </c>
      <c r="BG148" s="206">
        <f>IF(N148="zákl. přenesená",J148,0)</f>
        <v>0</v>
      </c>
      <c r="BH148" s="206">
        <f>IF(N148="sníž. přenesená",J148,0)</f>
        <v>0</v>
      </c>
      <c r="BI148" s="206">
        <f>IF(N148="nulová",J148,0)</f>
        <v>0</v>
      </c>
      <c r="BJ148" s="18" t="s">
        <v>86</v>
      </c>
      <c r="BK148" s="206">
        <f>ROUND(I148*H148,2)</f>
        <v>0</v>
      </c>
      <c r="BL148" s="18" t="s">
        <v>166</v>
      </c>
      <c r="BM148" s="205" t="s">
        <v>2084</v>
      </c>
    </row>
    <row r="149" spans="1:65" s="2" customFormat="1" ht="44.25" customHeight="1">
      <c r="A149" s="35"/>
      <c r="B149" s="36"/>
      <c r="C149" s="193" t="s">
        <v>217</v>
      </c>
      <c r="D149" s="193" t="s">
        <v>162</v>
      </c>
      <c r="E149" s="194" t="s">
        <v>196</v>
      </c>
      <c r="F149" s="195" t="s">
        <v>1205</v>
      </c>
      <c r="G149" s="196" t="s">
        <v>176</v>
      </c>
      <c r="H149" s="197">
        <v>21.375</v>
      </c>
      <c r="I149" s="198"/>
      <c r="J149" s="199">
        <f>ROUND(I149*H149,2)</f>
        <v>0</v>
      </c>
      <c r="K149" s="200"/>
      <c r="L149" s="40"/>
      <c r="M149" s="201" t="s">
        <v>1</v>
      </c>
      <c r="N149" s="202" t="s">
        <v>43</v>
      </c>
      <c r="O149" s="72"/>
      <c r="P149" s="203">
        <f>O149*H149</f>
        <v>0</v>
      </c>
      <c r="Q149" s="203">
        <v>0</v>
      </c>
      <c r="R149" s="203">
        <f>Q149*H149</f>
        <v>0</v>
      </c>
      <c r="S149" s="203">
        <v>0</v>
      </c>
      <c r="T149" s="204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05" t="s">
        <v>166</v>
      </c>
      <c r="AT149" s="205" t="s">
        <v>162</v>
      </c>
      <c r="AU149" s="205" t="s">
        <v>88</v>
      </c>
      <c r="AY149" s="18" t="s">
        <v>159</v>
      </c>
      <c r="BE149" s="206">
        <f>IF(N149="základní",J149,0)</f>
        <v>0</v>
      </c>
      <c r="BF149" s="206">
        <f>IF(N149="snížená",J149,0)</f>
        <v>0</v>
      </c>
      <c r="BG149" s="206">
        <f>IF(N149="zákl. přenesená",J149,0)</f>
        <v>0</v>
      </c>
      <c r="BH149" s="206">
        <f>IF(N149="sníž. přenesená",J149,0)</f>
        <v>0</v>
      </c>
      <c r="BI149" s="206">
        <f>IF(N149="nulová",J149,0)</f>
        <v>0</v>
      </c>
      <c r="BJ149" s="18" t="s">
        <v>86</v>
      </c>
      <c r="BK149" s="206">
        <f>ROUND(I149*H149,2)</f>
        <v>0</v>
      </c>
      <c r="BL149" s="18" t="s">
        <v>166</v>
      </c>
      <c r="BM149" s="205" t="s">
        <v>2085</v>
      </c>
    </row>
    <row r="150" spans="1:65" s="13" customFormat="1" ht="11.25">
      <c r="B150" s="207"/>
      <c r="C150" s="208"/>
      <c r="D150" s="209" t="s">
        <v>182</v>
      </c>
      <c r="E150" s="210" t="s">
        <v>1</v>
      </c>
      <c r="F150" s="211" t="s">
        <v>2086</v>
      </c>
      <c r="G150" s="208"/>
      <c r="H150" s="212">
        <v>21.375</v>
      </c>
      <c r="I150" s="213"/>
      <c r="J150" s="208"/>
      <c r="K150" s="208"/>
      <c r="L150" s="214"/>
      <c r="M150" s="215"/>
      <c r="N150" s="216"/>
      <c r="O150" s="216"/>
      <c r="P150" s="216"/>
      <c r="Q150" s="216"/>
      <c r="R150" s="216"/>
      <c r="S150" s="216"/>
      <c r="T150" s="217"/>
      <c r="AT150" s="218" t="s">
        <v>182</v>
      </c>
      <c r="AU150" s="218" t="s">
        <v>88</v>
      </c>
      <c r="AV150" s="13" t="s">
        <v>88</v>
      </c>
      <c r="AW150" s="13" t="s">
        <v>34</v>
      </c>
      <c r="AX150" s="13" t="s">
        <v>86</v>
      </c>
      <c r="AY150" s="218" t="s">
        <v>159</v>
      </c>
    </row>
    <row r="151" spans="1:65" s="2" customFormat="1" ht="44.25" customHeight="1">
      <c r="A151" s="35"/>
      <c r="B151" s="36"/>
      <c r="C151" s="193" t="s">
        <v>221</v>
      </c>
      <c r="D151" s="193" t="s">
        <v>162</v>
      </c>
      <c r="E151" s="194" t="s">
        <v>735</v>
      </c>
      <c r="F151" s="195" t="s">
        <v>736</v>
      </c>
      <c r="G151" s="196" t="s">
        <v>176</v>
      </c>
      <c r="H151" s="197">
        <v>1.125</v>
      </c>
      <c r="I151" s="198"/>
      <c r="J151" s="199">
        <f>ROUND(I151*H151,2)</f>
        <v>0</v>
      </c>
      <c r="K151" s="200"/>
      <c r="L151" s="40"/>
      <c r="M151" s="201" t="s">
        <v>1</v>
      </c>
      <c r="N151" s="202" t="s">
        <v>43</v>
      </c>
      <c r="O151" s="72"/>
      <c r="P151" s="203">
        <f>O151*H151</f>
        <v>0</v>
      </c>
      <c r="Q151" s="203">
        <v>0</v>
      </c>
      <c r="R151" s="203">
        <f>Q151*H151</f>
        <v>0</v>
      </c>
      <c r="S151" s="203">
        <v>0</v>
      </c>
      <c r="T151" s="204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5" t="s">
        <v>166</v>
      </c>
      <c r="AT151" s="205" t="s">
        <v>162</v>
      </c>
      <c r="AU151" s="205" t="s">
        <v>88</v>
      </c>
      <c r="AY151" s="18" t="s">
        <v>159</v>
      </c>
      <c r="BE151" s="206">
        <f>IF(N151="základní",J151,0)</f>
        <v>0</v>
      </c>
      <c r="BF151" s="206">
        <f>IF(N151="snížená",J151,0)</f>
        <v>0</v>
      </c>
      <c r="BG151" s="206">
        <f>IF(N151="zákl. přenesená",J151,0)</f>
        <v>0</v>
      </c>
      <c r="BH151" s="206">
        <f>IF(N151="sníž. přenesená",J151,0)</f>
        <v>0</v>
      </c>
      <c r="BI151" s="206">
        <f>IF(N151="nulová",J151,0)</f>
        <v>0</v>
      </c>
      <c r="BJ151" s="18" t="s">
        <v>86</v>
      </c>
      <c r="BK151" s="206">
        <f>ROUND(I151*H151,2)</f>
        <v>0</v>
      </c>
      <c r="BL151" s="18" t="s">
        <v>166</v>
      </c>
      <c r="BM151" s="205" t="s">
        <v>2087</v>
      </c>
    </row>
    <row r="152" spans="1:65" s="12" customFormat="1" ht="22.9" customHeight="1">
      <c r="B152" s="177"/>
      <c r="C152" s="178"/>
      <c r="D152" s="179" t="s">
        <v>77</v>
      </c>
      <c r="E152" s="191" t="s">
        <v>225</v>
      </c>
      <c r="F152" s="191" t="s">
        <v>226</v>
      </c>
      <c r="G152" s="178"/>
      <c r="H152" s="178"/>
      <c r="I152" s="181"/>
      <c r="J152" s="192">
        <f>BK152</f>
        <v>0</v>
      </c>
      <c r="K152" s="178"/>
      <c r="L152" s="183"/>
      <c r="M152" s="184"/>
      <c r="N152" s="185"/>
      <c r="O152" s="185"/>
      <c r="P152" s="186">
        <f>P153</f>
        <v>0</v>
      </c>
      <c r="Q152" s="185"/>
      <c r="R152" s="186">
        <f>R153</f>
        <v>0</v>
      </c>
      <c r="S152" s="185"/>
      <c r="T152" s="187">
        <f>T153</f>
        <v>0</v>
      </c>
      <c r="AR152" s="188" t="s">
        <v>86</v>
      </c>
      <c r="AT152" s="189" t="s">
        <v>77</v>
      </c>
      <c r="AU152" s="189" t="s">
        <v>86</v>
      </c>
      <c r="AY152" s="188" t="s">
        <v>159</v>
      </c>
      <c r="BK152" s="190">
        <f>BK153</f>
        <v>0</v>
      </c>
    </row>
    <row r="153" spans="1:65" s="2" customFormat="1" ht="55.5" customHeight="1">
      <c r="A153" s="35"/>
      <c r="B153" s="36"/>
      <c r="C153" s="193" t="s">
        <v>227</v>
      </c>
      <c r="D153" s="193" t="s">
        <v>162</v>
      </c>
      <c r="E153" s="194" t="s">
        <v>228</v>
      </c>
      <c r="F153" s="195" t="s">
        <v>1213</v>
      </c>
      <c r="G153" s="196" t="s">
        <v>176</v>
      </c>
      <c r="H153" s="197">
        <v>1.514</v>
      </c>
      <c r="I153" s="198"/>
      <c r="J153" s="199">
        <f>ROUND(I153*H153,2)</f>
        <v>0</v>
      </c>
      <c r="K153" s="200"/>
      <c r="L153" s="40"/>
      <c r="M153" s="201" t="s">
        <v>1</v>
      </c>
      <c r="N153" s="202" t="s">
        <v>43</v>
      </c>
      <c r="O153" s="72"/>
      <c r="P153" s="203">
        <f>O153*H153</f>
        <v>0</v>
      </c>
      <c r="Q153" s="203">
        <v>0</v>
      </c>
      <c r="R153" s="203">
        <f>Q153*H153</f>
        <v>0</v>
      </c>
      <c r="S153" s="203">
        <v>0</v>
      </c>
      <c r="T153" s="204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05" t="s">
        <v>166</v>
      </c>
      <c r="AT153" s="205" t="s">
        <v>162</v>
      </c>
      <c r="AU153" s="205" t="s">
        <v>88</v>
      </c>
      <c r="AY153" s="18" t="s">
        <v>159</v>
      </c>
      <c r="BE153" s="206">
        <f>IF(N153="základní",J153,0)</f>
        <v>0</v>
      </c>
      <c r="BF153" s="206">
        <f>IF(N153="snížená",J153,0)</f>
        <v>0</v>
      </c>
      <c r="BG153" s="206">
        <f>IF(N153="zákl. přenesená",J153,0)</f>
        <v>0</v>
      </c>
      <c r="BH153" s="206">
        <f>IF(N153="sníž. přenesená",J153,0)</f>
        <v>0</v>
      </c>
      <c r="BI153" s="206">
        <f>IF(N153="nulová",J153,0)</f>
        <v>0</v>
      </c>
      <c r="BJ153" s="18" t="s">
        <v>86</v>
      </c>
      <c r="BK153" s="206">
        <f>ROUND(I153*H153,2)</f>
        <v>0</v>
      </c>
      <c r="BL153" s="18" t="s">
        <v>166</v>
      </c>
      <c r="BM153" s="205" t="s">
        <v>2088</v>
      </c>
    </row>
    <row r="154" spans="1:65" s="12" customFormat="1" ht="25.9" customHeight="1">
      <c r="B154" s="177"/>
      <c r="C154" s="178"/>
      <c r="D154" s="179" t="s">
        <v>77</v>
      </c>
      <c r="E154" s="180" t="s">
        <v>231</v>
      </c>
      <c r="F154" s="180" t="s">
        <v>232</v>
      </c>
      <c r="G154" s="178"/>
      <c r="H154" s="178"/>
      <c r="I154" s="181"/>
      <c r="J154" s="182">
        <f>BK154</f>
        <v>0</v>
      </c>
      <c r="K154" s="178"/>
      <c r="L154" s="183"/>
      <c r="M154" s="184"/>
      <c r="N154" s="185"/>
      <c r="O154" s="185"/>
      <c r="P154" s="186">
        <f>P155</f>
        <v>0</v>
      </c>
      <c r="Q154" s="185"/>
      <c r="R154" s="186">
        <f>R155</f>
        <v>0.1305328</v>
      </c>
      <c r="S154" s="185"/>
      <c r="T154" s="187">
        <f>T155</f>
        <v>0</v>
      </c>
      <c r="AR154" s="188" t="s">
        <v>86</v>
      </c>
      <c r="AT154" s="189" t="s">
        <v>77</v>
      </c>
      <c r="AU154" s="189" t="s">
        <v>78</v>
      </c>
      <c r="AY154" s="188" t="s">
        <v>159</v>
      </c>
      <c r="BK154" s="190">
        <f>BK155</f>
        <v>0</v>
      </c>
    </row>
    <row r="155" spans="1:65" s="12" customFormat="1" ht="22.9" customHeight="1">
      <c r="B155" s="177"/>
      <c r="C155" s="178"/>
      <c r="D155" s="179" t="s">
        <v>77</v>
      </c>
      <c r="E155" s="191" t="s">
        <v>1469</v>
      </c>
      <c r="F155" s="191" t="s">
        <v>1470</v>
      </c>
      <c r="G155" s="178"/>
      <c r="H155" s="178"/>
      <c r="I155" s="181"/>
      <c r="J155" s="192">
        <f>BK155</f>
        <v>0</v>
      </c>
      <c r="K155" s="178"/>
      <c r="L155" s="183"/>
      <c r="M155" s="184"/>
      <c r="N155" s="185"/>
      <c r="O155" s="185"/>
      <c r="P155" s="186">
        <f>SUM(P156:P182)</f>
        <v>0</v>
      </c>
      <c r="Q155" s="185"/>
      <c r="R155" s="186">
        <f>SUM(R156:R182)</f>
        <v>0.1305328</v>
      </c>
      <c r="S155" s="185"/>
      <c r="T155" s="187">
        <f>SUM(T156:T182)</f>
        <v>0</v>
      </c>
      <c r="AR155" s="188" t="s">
        <v>88</v>
      </c>
      <c r="AT155" s="189" t="s">
        <v>77</v>
      </c>
      <c r="AU155" s="189" t="s">
        <v>86</v>
      </c>
      <c r="AY155" s="188" t="s">
        <v>159</v>
      </c>
      <c r="BK155" s="190">
        <f>SUM(BK156:BK182)</f>
        <v>0</v>
      </c>
    </row>
    <row r="156" spans="1:65" s="2" customFormat="1" ht="24.2" customHeight="1">
      <c r="A156" s="35"/>
      <c r="B156" s="36"/>
      <c r="C156" s="193" t="s">
        <v>235</v>
      </c>
      <c r="D156" s="193" t="s">
        <v>162</v>
      </c>
      <c r="E156" s="194" t="s">
        <v>1471</v>
      </c>
      <c r="F156" s="195" t="s">
        <v>1472</v>
      </c>
      <c r="G156" s="196" t="s">
        <v>269</v>
      </c>
      <c r="H156" s="197">
        <v>281.2</v>
      </c>
      <c r="I156" s="198"/>
      <c r="J156" s="199">
        <f>ROUND(I156*H156,2)</f>
        <v>0</v>
      </c>
      <c r="K156" s="200"/>
      <c r="L156" s="40"/>
      <c r="M156" s="201" t="s">
        <v>1</v>
      </c>
      <c r="N156" s="202" t="s">
        <v>43</v>
      </c>
      <c r="O156" s="72"/>
      <c r="P156" s="203">
        <f>O156*H156</f>
        <v>0</v>
      </c>
      <c r="Q156" s="203">
        <v>0</v>
      </c>
      <c r="R156" s="203">
        <f>Q156*H156</f>
        <v>0</v>
      </c>
      <c r="S156" s="203">
        <v>0</v>
      </c>
      <c r="T156" s="204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05" t="s">
        <v>238</v>
      </c>
      <c r="AT156" s="205" t="s">
        <v>162</v>
      </c>
      <c r="AU156" s="205" t="s">
        <v>88</v>
      </c>
      <c r="AY156" s="18" t="s">
        <v>159</v>
      </c>
      <c r="BE156" s="206">
        <f>IF(N156="základní",J156,0)</f>
        <v>0</v>
      </c>
      <c r="BF156" s="206">
        <f>IF(N156="snížená",J156,0)</f>
        <v>0</v>
      </c>
      <c r="BG156" s="206">
        <f>IF(N156="zákl. přenesená",J156,0)</f>
        <v>0</v>
      </c>
      <c r="BH156" s="206">
        <f>IF(N156="sníž. přenesená",J156,0)</f>
        <v>0</v>
      </c>
      <c r="BI156" s="206">
        <f>IF(N156="nulová",J156,0)</f>
        <v>0</v>
      </c>
      <c r="BJ156" s="18" t="s">
        <v>86</v>
      </c>
      <c r="BK156" s="206">
        <f>ROUND(I156*H156,2)</f>
        <v>0</v>
      </c>
      <c r="BL156" s="18" t="s">
        <v>238</v>
      </c>
      <c r="BM156" s="205" t="s">
        <v>2089</v>
      </c>
    </row>
    <row r="157" spans="1:65" s="2" customFormat="1" ht="24.2" customHeight="1">
      <c r="A157" s="35"/>
      <c r="B157" s="36"/>
      <c r="C157" s="193" t="s">
        <v>8</v>
      </c>
      <c r="D157" s="193" t="s">
        <v>162</v>
      </c>
      <c r="E157" s="194" t="s">
        <v>1477</v>
      </c>
      <c r="F157" s="195" t="s">
        <v>1478</v>
      </c>
      <c r="G157" s="196" t="s">
        <v>269</v>
      </c>
      <c r="H157" s="197">
        <v>71.34</v>
      </c>
      <c r="I157" s="198"/>
      <c r="J157" s="199">
        <f>ROUND(I157*H157,2)</f>
        <v>0</v>
      </c>
      <c r="K157" s="200"/>
      <c r="L157" s="40"/>
      <c r="M157" s="201" t="s">
        <v>1</v>
      </c>
      <c r="N157" s="202" t="s">
        <v>43</v>
      </c>
      <c r="O157" s="72"/>
      <c r="P157" s="203">
        <f>O157*H157</f>
        <v>0</v>
      </c>
      <c r="Q157" s="203">
        <v>0</v>
      </c>
      <c r="R157" s="203">
        <f>Q157*H157</f>
        <v>0</v>
      </c>
      <c r="S157" s="203">
        <v>0</v>
      </c>
      <c r="T157" s="204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05" t="s">
        <v>238</v>
      </c>
      <c r="AT157" s="205" t="s">
        <v>162</v>
      </c>
      <c r="AU157" s="205" t="s">
        <v>88</v>
      </c>
      <c r="AY157" s="18" t="s">
        <v>159</v>
      </c>
      <c r="BE157" s="206">
        <f>IF(N157="základní",J157,0)</f>
        <v>0</v>
      </c>
      <c r="BF157" s="206">
        <f>IF(N157="snížená",J157,0)</f>
        <v>0</v>
      </c>
      <c r="BG157" s="206">
        <f>IF(N157="zákl. přenesená",J157,0)</f>
        <v>0</v>
      </c>
      <c r="BH157" s="206">
        <f>IF(N157="sníž. přenesená",J157,0)</f>
        <v>0</v>
      </c>
      <c r="BI157" s="206">
        <f>IF(N157="nulová",J157,0)</f>
        <v>0</v>
      </c>
      <c r="BJ157" s="18" t="s">
        <v>86</v>
      </c>
      <c r="BK157" s="206">
        <f>ROUND(I157*H157,2)</f>
        <v>0</v>
      </c>
      <c r="BL157" s="18" t="s">
        <v>238</v>
      </c>
      <c r="BM157" s="205" t="s">
        <v>2090</v>
      </c>
    </row>
    <row r="158" spans="1:65" s="2" customFormat="1" ht="16.5" customHeight="1">
      <c r="A158" s="35"/>
      <c r="B158" s="36"/>
      <c r="C158" s="234" t="s">
        <v>238</v>
      </c>
      <c r="D158" s="234" t="s">
        <v>240</v>
      </c>
      <c r="E158" s="235" t="s">
        <v>1485</v>
      </c>
      <c r="F158" s="236" t="s">
        <v>1486</v>
      </c>
      <c r="G158" s="237" t="s">
        <v>269</v>
      </c>
      <c r="H158" s="238">
        <v>77.504000000000005</v>
      </c>
      <c r="I158" s="239"/>
      <c r="J158" s="240">
        <f>ROUND(I158*H158,2)</f>
        <v>0</v>
      </c>
      <c r="K158" s="241"/>
      <c r="L158" s="242"/>
      <c r="M158" s="243" t="s">
        <v>1</v>
      </c>
      <c r="N158" s="244" t="s">
        <v>43</v>
      </c>
      <c r="O158" s="72"/>
      <c r="P158" s="203">
        <f>O158*H158</f>
        <v>0</v>
      </c>
      <c r="Q158" s="203">
        <v>0</v>
      </c>
      <c r="R158" s="203">
        <f>Q158*H158</f>
        <v>0</v>
      </c>
      <c r="S158" s="203">
        <v>0</v>
      </c>
      <c r="T158" s="204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05" t="s">
        <v>243</v>
      </c>
      <c r="AT158" s="205" t="s">
        <v>240</v>
      </c>
      <c r="AU158" s="205" t="s">
        <v>88</v>
      </c>
      <c r="AY158" s="18" t="s">
        <v>159</v>
      </c>
      <c r="BE158" s="206">
        <f>IF(N158="základní",J158,0)</f>
        <v>0</v>
      </c>
      <c r="BF158" s="206">
        <f>IF(N158="snížená",J158,0)</f>
        <v>0</v>
      </c>
      <c r="BG158" s="206">
        <f>IF(N158="zákl. přenesená",J158,0)</f>
        <v>0</v>
      </c>
      <c r="BH158" s="206">
        <f>IF(N158="sníž. přenesená",J158,0)</f>
        <v>0</v>
      </c>
      <c r="BI158" s="206">
        <f>IF(N158="nulová",J158,0)</f>
        <v>0</v>
      </c>
      <c r="BJ158" s="18" t="s">
        <v>86</v>
      </c>
      <c r="BK158" s="206">
        <f>ROUND(I158*H158,2)</f>
        <v>0</v>
      </c>
      <c r="BL158" s="18" t="s">
        <v>238</v>
      </c>
      <c r="BM158" s="205" t="s">
        <v>2091</v>
      </c>
    </row>
    <row r="159" spans="1:65" s="13" customFormat="1" ht="11.25">
      <c r="B159" s="207"/>
      <c r="C159" s="208"/>
      <c r="D159" s="209" t="s">
        <v>182</v>
      </c>
      <c r="E159" s="210" t="s">
        <v>1</v>
      </c>
      <c r="F159" s="211" t="s">
        <v>1488</v>
      </c>
      <c r="G159" s="208"/>
      <c r="H159" s="212">
        <v>77.504000000000005</v>
      </c>
      <c r="I159" s="213"/>
      <c r="J159" s="208"/>
      <c r="K159" s="208"/>
      <c r="L159" s="214"/>
      <c r="M159" s="215"/>
      <c r="N159" s="216"/>
      <c r="O159" s="216"/>
      <c r="P159" s="216"/>
      <c r="Q159" s="216"/>
      <c r="R159" s="216"/>
      <c r="S159" s="216"/>
      <c r="T159" s="217"/>
      <c r="AT159" s="218" t="s">
        <v>182</v>
      </c>
      <c r="AU159" s="218" t="s">
        <v>88</v>
      </c>
      <c r="AV159" s="13" t="s">
        <v>88</v>
      </c>
      <c r="AW159" s="13" t="s">
        <v>34</v>
      </c>
      <c r="AX159" s="13" t="s">
        <v>86</v>
      </c>
      <c r="AY159" s="218" t="s">
        <v>159</v>
      </c>
    </row>
    <row r="160" spans="1:65" s="2" customFormat="1" ht="44.25" customHeight="1">
      <c r="A160" s="35"/>
      <c r="B160" s="36"/>
      <c r="C160" s="193" t="s">
        <v>255</v>
      </c>
      <c r="D160" s="193" t="s">
        <v>162</v>
      </c>
      <c r="E160" s="194" t="s">
        <v>1489</v>
      </c>
      <c r="F160" s="195" t="s">
        <v>1490</v>
      </c>
      <c r="G160" s="196" t="s">
        <v>269</v>
      </c>
      <c r="H160" s="197">
        <v>50</v>
      </c>
      <c r="I160" s="198"/>
      <c r="J160" s="199">
        <f>ROUND(I160*H160,2)</f>
        <v>0</v>
      </c>
      <c r="K160" s="200"/>
      <c r="L160" s="40"/>
      <c r="M160" s="201" t="s">
        <v>1</v>
      </c>
      <c r="N160" s="202" t="s">
        <v>43</v>
      </c>
      <c r="O160" s="72"/>
      <c r="P160" s="203">
        <f>O160*H160</f>
        <v>0</v>
      </c>
      <c r="Q160" s="203">
        <v>0</v>
      </c>
      <c r="R160" s="203">
        <f>Q160*H160</f>
        <v>0</v>
      </c>
      <c r="S160" s="203">
        <v>0</v>
      </c>
      <c r="T160" s="204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05" t="s">
        <v>238</v>
      </c>
      <c r="AT160" s="205" t="s">
        <v>162</v>
      </c>
      <c r="AU160" s="205" t="s">
        <v>88</v>
      </c>
      <c r="AY160" s="18" t="s">
        <v>159</v>
      </c>
      <c r="BE160" s="206">
        <f>IF(N160="základní",J160,0)</f>
        <v>0</v>
      </c>
      <c r="BF160" s="206">
        <f>IF(N160="snížená",J160,0)</f>
        <v>0</v>
      </c>
      <c r="BG160" s="206">
        <f>IF(N160="zákl. přenesená",J160,0)</f>
        <v>0</v>
      </c>
      <c r="BH160" s="206">
        <f>IF(N160="sníž. přenesená",J160,0)</f>
        <v>0</v>
      </c>
      <c r="BI160" s="206">
        <f>IF(N160="nulová",J160,0)</f>
        <v>0</v>
      </c>
      <c r="BJ160" s="18" t="s">
        <v>86</v>
      </c>
      <c r="BK160" s="206">
        <f>ROUND(I160*H160,2)</f>
        <v>0</v>
      </c>
      <c r="BL160" s="18" t="s">
        <v>238</v>
      </c>
      <c r="BM160" s="205" t="s">
        <v>2092</v>
      </c>
    </row>
    <row r="161" spans="1:65" s="2" customFormat="1" ht="16.5" customHeight="1">
      <c r="A161" s="35"/>
      <c r="B161" s="36"/>
      <c r="C161" s="234" t="s">
        <v>261</v>
      </c>
      <c r="D161" s="234" t="s">
        <v>240</v>
      </c>
      <c r="E161" s="235" t="s">
        <v>1485</v>
      </c>
      <c r="F161" s="236" t="s">
        <v>1486</v>
      </c>
      <c r="G161" s="237" t="s">
        <v>269</v>
      </c>
      <c r="H161" s="238">
        <v>52.5</v>
      </c>
      <c r="I161" s="239"/>
      <c r="J161" s="240">
        <f>ROUND(I161*H161,2)</f>
        <v>0</v>
      </c>
      <c r="K161" s="241"/>
      <c r="L161" s="242"/>
      <c r="M161" s="243" t="s">
        <v>1</v>
      </c>
      <c r="N161" s="244" t="s">
        <v>43</v>
      </c>
      <c r="O161" s="72"/>
      <c r="P161" s="203">
        <f>O161*H161</f>
        <v>0</v>
      </c>
      <c r="Q161" s="203">
        <v>0</v>
      </c>
      <c r="R161" s="203">
        <f>Q161*H161</f>
        <v>0</v>
      </c>
      <c r="S161" s="203">
        <v>0</v>
      </c>
      <c r="T161" s="204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5" t="s">
        <v>243</v>
      </c>
      <c r="AT161" s="205" t="s">
        <v>240</v>
      </c>
      <c r="AU161" s="205" t="s">
        <v>88</v>
      </c>
      <c r="AY161" s="18" t="s">
        <v>159</v>
      </c>
      <c r="BE161" s="206">
        <f>IF(N161="základní",J161,0)</f>
        <v>0</v>
      </c>
      <c r="BF161" s="206">
        <f>IF(N161="snížená",J161,0)</f>
        <v>0</v>
      </c>
      <c r="BG161" s="206">
        <f>IF(N161="zákl. přenesená",J161,0)</f>
        <v>0</v>
      </c>
      <c r="BH161" s="206">
        <f>IF(N161="sníž. přenesená",J161,0)</f>
        <v>0</v>
      </c>
      <c r="BI161" s="206">
        <f>IF(N161="nulová",J161,0)</f>
        <v>0</v>
      </c>
      <c r="BJ161" s="18" t="s">
        <v>86</v>
      </c>
      <c r="BK161" s="206">
        <f>ROUND(I161*H161,2)</f>
        <v>0</v>
      </c>
      <c r="BL161" s="18" t="s">
        <v>238</v>
      </c>
      <c r="BM161" s="205" t="s">
        <v>2093</v>
      </c>
    </row>
    <row r="162" spans="1:65" s="13" customFormat="1" ht="11.25">
      <c r="B162" s="207"/>
      <c r="C162" s="208"/>
      <c r="D162" s="209" t="s">
        <v>182</v>
      </c>
      <c r="E162" s="210" t="s">
        <v>1</v>
      </c>
      <c r="F162" s="211" t="s">
        <v>1493</v>
      </c>
      <c r="G162" s="208"/>
      <c r="H162" s="212">
        <v>52.5</v>
      </c>
      <c r="I162" s="213"/>
      <c r="J162" s="208"/>
      <c r="K162" s="208"/>
      <c r="L162" s="214"/>
      <c r="M162" s="215"/>
      <c r="N162" s="216"/>
      <c r="O162" s="216"/>
      <c r="P162" s="216"/>
      <c r="Q162" s="216"/>
      <c r="R162" s="216"/>
      <c r="S162" s="216"/>
      <c r="T162" s="217"/>
      <c r="AT162" s="218" t="s">
        <v>182</v>
      </c>
      <c r="AU162" s="218" t="s">
        <v>88</v>
      </c>
      <c r="AV162" s="13" t="s">
        <v>88</v>
      </c>
      <c r="AW162" s="13" t="s">
        <v>34</v>
      </c>
      <c r="AX162" s="13" t="s">
        <v>86</v>
      </c>
      <c r="AY162" s="218" t="s">
        <v>159</v>
      </c>
    </row>
    <row r="163" spans="1:65" s="2" customFormat="1" ht="24.2" customHeight="1">
      <c r="A163" s="35"/>
      <c r="B163" s="36"/>
      <c r="C163" s="193" t="s">
        <v>266</v>
      </c>
      <c r="D163" s="193" t="s">
        <v>162</v>
      </c>
      <c r="E163" s="194" t="s">
        <v>1494</v>
      </c>
      <c r="F163" s="195" t="s">
        <v>1495</v>
      </c>
      <c r="G163" s="196" t="s">
        <v>269</v>
      </c>
      <c r="H163" s="197">
        <v>281.2</v>
      </c>
      <c r="I163" s="198"/>
      <c r="J163" s="199">
        <f>ROUND(I163*H163,2)</f>
        <v>0</v>
      </c>
      <c r="K163" s="200"/>
      <c r="L163" s="40"/>
      <c r="M163" s="201" t="s">
        <v>1</v>
      </c>
      <c r="N163" s="202" t="s">
        <v>43</v>
      </c>
      <c r="O163" s="72"/>
      <c r="P163" s="203">
        <f>O163*H163</f>
        <v>0</v>
      </c>
      <c r="Q163" s="203">
        <v>2.0000000000000001E-4</v>
      </c>
      <c r="R163" s="203">
        <f>Q163*H163</f>
        <v>5.6239999999999998E-2</v>
      </c>
      <c r="S163" s="203">
        <v>0</v>
      </c>
      <c r="T163" s="204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05" t="s">
        <v>238</v>
      </c>
      <c r="AT163" s="205" t="s">
        <v>162</v>
      </c>
      <c r="AU163" s="205" t="s">
        <v>88</v>
      </c>
      <c r="AY163" s="18" t="s">
        <v>159</v>
      </c>
      <c r="BE163" s="206">
        <f>IF(N163="základní",J163,0)</f>
        <v>0</v>
      </c>
      <c r="BF163" s="206">
        <f>IF(N163="snížená",J163,0)</f>
        <v>0</v>
      </c>
      <c r="BG163" s="206">
        <f>IF(N163="zákl. přenesená",J163,0)</f>
        <v>0</v>
      </c>
      <c r="BH163" s="206">
        <f>IF(N163="sníž. přenesená",J163,0)</f>
        <v>0</v>
      </c>
      <c r="BI163" s="206">
        <f>IF(N163="nulová",J163,0)</f>
        <v>0</v>
      </c>
      <c r="BJ163" s="18" t="s">
        <v>86</v>
      </c>
      <c r="BK163" s="206">
        <f>ROUND(I163*H163,2)</f>
        <v>0</v>
      </c>
      <c r="BL163" s="18" t="s">
        <v>238</v>
      </c>
      <c r="BM163" s="205" t="s">
        <v>2094</v>
      </c>
    </row>
    <row r="164" spans="1:65" s="2" customFormat="1" ht="37.9" customHeight="1">
      <c r="A164" s="35"/>
      <c r="B164" s="36"/>
      <c r="C164" s="193" t="s">
        <v>254</v>
      </c>
      <c r="D164" s="193" t="s">
        <v>162</v>
      </c>
      <c r="E164" s="194" t="s">
        <v>1497</v>
      </c>
      <c r="F164" s="195" t="s">
        <v>1498</v>
      </c>
      <c r="G164" s="196" t="s">
        <v>269</v>
      </c>
      <c r="H164" s="197">
        <v>23.37</v>
      </c>
      <c r="I164" s="198"/>
      <c r="J164" s="199">
        <f>ROUND(I164*H164,2)</f>
        <v>0</v>
      </c>
      <c r="K164" s="200"/>
      <c r="L164" s="40"/>
      <c r="M164" s="201" t="s">
        <v>1</v>
      </c>
      <c r="N164" s="202" t="s">
        <v>43</v>
      </c>
      <c r="O164" s="72"/>
      <c r="P164" s="203">
        <f>O164*H164</f>
        <v>0</v>
      </c>
      <c r="Q164" s="203">
        <v>2.0000000000000002E-5</v>
      </c>
      <c r="R164" s="203">
        <f>Q164*H164</f>
        <v>4.6740000000000003E-4</v>
      </c>
      <c r="S164" s="203">
        <v>0</v>
      </c>
      <c r="T164" s="204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05" t="s">
        <v>238</v>
      </c>
      <c r="AT164" s="205" t="s">
        <v>162</v>
      </c>
      <c r="AU164" s="205" t="s">
        <v>88</v>
      </c>
      <c r="AY164" s="18" t="s">
        <v>159</v>
      </c>
      <c r="BE164" s="206">
        <f>IF(N164="základní",J164,0)</f>
        <v>0</v>
      </c>
      <c r="BF164" s="206">
        <f>IF(N164="snížená",J164,0)</f>
        <v>0</v>
      </c>
      <c r="BG164" s="206">
        <f>IF(N164="zákl. přenesená",J164,0)</f>
        <v>0</v>
      </c>
      <c r="BH164" s="206">
        <f>IF(N164="sníž. přenesená",J164,0)</f>
        <v>0</v>
      </c>
      <c r="BI164" s="206">
        <f>IF(N164="nulová",J164,0)</f>
        <v>0</v>
      </c>
      <c r="BJ164" s="18" t="s">
        <v>86</v>
      </c>
      <c r="BK164" s="206">
        <f>ROUND(I164*H164,2)</f>
        <v>0</v>
      </c>
      <c r="BL164" s="18" t="s">
        <v>238</v>
      </c>
      <c r="BM164" s="205" t="s">
        <v>2095</v>
      </c>
    </row>
    <row r="165" spans="1:65" s="13" customFormat="1" ht="11.25">
      <c r="B165" s="207"/>
      <c r="C165" s="208"/>
      <c r="D165" s="209" t="s">
        <v>182</v>
      </c>
      <c r="E165" s="210" t="s">
        <v>1</v>
      </c>
      <c r="F165" s="211" t="s">
        <v>2096</v>
      </c>
      <c r="G165" s="208"/>
      <c r="H165" s="212">
        <v>16.170000000000002</v>
      </c>
      <c r="I165" s="213"/>
      <c r="J165" s="208"/>
      <c r="K165" s="208"/>
      <c r="L165" s="214"/>
      <c r="M165" s="215"/>
      <c r="N165" s="216"/>
      <c r="O165" s="216"/>
      <c r="P165" s="216"/>
      <c r="Q165" s="216"/>
      <c r="R165" s="216"/>
      <c r="S165" s="216"/>
      <c r="T165" s="217"/>
      <c r="AT165" s="218" t="s">
        <v>182</v>
      </c>
      <c r="AU165" s="218" t="s">
        <v>88</v>
      </c>
      <c r="AV165" s="13" t="s">
        <v>88</v>
      </c>
      <c r="AW165" s="13" t="s">
        <v>34</v>
      </c>
      <c r="AX165" s="13" t="s">
        <v>78</v>
      </c>
      <c r="AY165" s="218" t="s">
        <v>159</v>
      </c>
    </row>
    <row r="166" spans="1:65" s="13" customFormat="1" ht="11.25">
      <c r="B166" s="207"/>
      <c r="C166" s="208"/>
      <c r="D166" s="209" t="s">
        <v>182</v>
      </c>
      <c r="E166" s="210" t="s">
        <v>1</v>
      </c>
      <c r="F166" s="211" t="s">
        <v>2097</v>
      </c>
      <c r="G166" s="208"/>
      <c r="H166" s="212">
        <v>7.2</v>
      </c>
      <c r="I166" s="213"/>
      <c r="J166" s="208"/>
      <c r="K166" s="208"/>
      <c r="L166" s="214"/>
      <c r="M166" s="215"/>
      <c r="N166" s="216"/>
      <c r="O166" s="216"/>
      <c r="P166" s="216"/>
      <c r="Q166" s="216"/>
      <c r="R166" s="216"/>
      <c r="S166" s="216"/>
      <c r="T166" s="217"/>
      <c r="AT166" s="218" t="s">
        <v>182</v>
      </c>
      <c r="AU166" s="218" t="s">
        <v>88</v>
      </c>
      <c r="AV166" s="13" t="s">
        <v>88</v>
      </c>
      <c r="AW166" s="13" t="s">
        <v>34</v>
      </c>
      <c r="AX166" s="13" t="s">
        <v>78</v>
      </c>
      <c r="AY166" s="218" t="s">
        <v>159</v>
      </c>
    </row>
    <row r="167" spans="1:65" s="14" customFormat="1" ht="11.25">
      <c r="B167" s="219"/>
      <c r="C167" s="220"/>
      <c r="D167" s="209" t="s">
        <v>182</v>
      </c>
      <c r="E167" s="221" t="s">
        <v>1</v>
      </c>
      <c r="F167" s="222" t="s">
        <v>184</v>
      </c>
      <c r="G167" s="220"/>
      <c r="H167" s="223">
        <v>23.37</v>
      </c>
      <c r="I167" s="224"/>
      <c r="J167" s="220"/>
      <c r="K167" s="220"/>
      <c r="L167" s="225"/>
      <c r="M167" s="226"/>
      <c r="N167" s="227"/>
      <c r="O167" s="227"/>
      <c r="P167" s="227"/>
      <c r="Q167" s="227"/>
      <c r="R167" s="227"/>
      <c r="S167" s="227"/>
      <c r="T167" s="228"/>
      <c r="AT167" s="229" t="s">
        <v>182</v>
      </c>
      <c r="AU167" s="229" t="s">
        <v>88</v>
      </c>
      <c r="AV167" s="14" t="s">
        <v>166</v>
      </c>
      <c r="AW167" s="14" t="s">
        <v>34</v>
      </c>
      <c r="AX167" s="14" t="s">
        <v>86</v>
      </c>
      <c r="AY167" s="229" t="s">
        <v>159</v>
      </c>
    </row>
    <row r="168" spans="1:65" s="2" customFormat="1" ht="24.2" customHeight="1">
      <c r="A168" s="35"/>
      <c r="B168" s="36"/>
      <c r="C168" s="193" t="s">
        <v>7</v>
      </c>
      <c r="D168" s="193" t="s">
        <v>162</v>
      </c>
      <c r="E168" s="194" t="s">
        <v>1500</v>
      </c>
      <c r="F168" s="195" t="s">
        <v>1501</v>
      </c>
      <c r="G168" s="196" t="s">
        <v>269</v>
      </c>
      <c r="H168" s="197">
        <v>71.34</v>
      </c>
      <c r="I168" s="198"/>
      <c r="J168" s="199">
        <f>ROUND(I168*H168,2)</f>
        <v>0</v>
      </c>
      <c r="K168" s="200"/>
      <c r="L168" s="40"/>
      <c r="M168" s="201" t="s">
        <v>1</v>
      </c>
      <c r="N168" s="202" t="s">
        <v>43</v>
      </c>
      <c r="O168" s="72"/>
      <c r="P168" s="203">
        <f>O168*H168</f>
        <v>0</v>
      </c>
      <c r="Q168" s="203">
        <v>1.0000000000000001E-5</v>
      </c>
      <c r="R168" s="203">
        <f>Q168*H168</f>
        <v>7.134000000000001E-4</v>
      </c>
      <c r="S168" s="203">
        <v>0</v>
      </c>
      <c r="T168" s="204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05" t="s">
        <v>238</v>
      </c>
      <c r="AT168" s="205" t="s">
        <v>162</v>
      </c>
      <c r="AU168" s="205" t="s">
        <v>88</v>
      </c>
      <c r="AY168" s="18" t="s">
        <v>159</v>
      </c>
      <c r="BE168" s="206">
        <f>IF(N168="základní",J168,0)</f>
        <v>0</v>
      </c>
      <c r="BF168" s="206">
        <f>IF(N168="snížená",J168,0)</f>
        <v>0</v>
      </c>
      <c r="BG168" s="206">
        <f>IF(N168="zákl. přenesená",J168,0)</f>
        <v>0</v>
      </c>
      <c r="BH168" s="206">
        <f>IF(N168="sníž. přenesená",J168,0)</f>
        <v>0</v>
      </c>
      <c r="BI168" s="206">
        <f>IF(N168="nulová",J168,0)</f>
        <v>0</v>
      </c>
      <c r="BJ168" s="18" t="s">
        <v>86</v>
      </c>
      <c r="BK168" s="206">
        <f>ROUND(I168*H168,2)</f>
        <v>0</v>
      </c>
      <c r="BL168" s="18" t="s">
        <v>238</v>
      </c>
      <c r="BM168" s="205" t="s">
        <v>2098</v>
      </c>
    </row>
    <row r="169" spans="1:65" s="2" customFormat="1" ht="37.9" customHeight="1">
      <c r="A169" s="35"/>
      <c r="B169" s="36"/>
      <c r="C169" s="193" t="s">
        <v>287</v>
      </c>
      <c r="D169" s="193" t="s">
        <v>162</v>
      </c>
      <c r="E169" s="194" t="s">
        <v>1503</v>
      </c>
      <c r="F169" s="195" t="s">
        <v>1504</v>
      </c>
      <c r="G169" s="196" t="s">
        <v>269</v>
      </c>
      <c r="H169" s="197">
        <v>281.2</v>
      </c>
      <c r="I169" s="198"/>
      <c r="J169" s="199">
        <f>ROUND(I169*H169,2)</f>
        <v>0</v>
      </c>
      <c r="K169" s="200"/>
      <c r="L169" s="40"/>
      <c r="M169" s="201" t="s">
        <v>1</v>
      </c>
      <c r="N169" s="202" t="s">
        <v>43</v>
      </c>
      <c r="O169" s="72"/>
      <c r="P169" s="203">
        <f>O169*H169</f>
        <v>0</v>
      </c>
      <c r="Q169" s="203">
        <v>2.5999999999999998E-4</v>
      </c>
      <c r="R169" s="203">
        <f>Q169*H169</f>
        <v>7.3111999999999996E-2</v>
      </c>
      <c r="S169" s="203">
        <v>0</v>
      </c>
      <c r="T169" s="204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05" t="s">
        <v>238</v>
      </c>
      <c r="AT169" s="205" t="s">
        <v>162</v>
      </c>
      <c r="AU169" s="205" t="s">
        <v>88</v>
      </c>
      <c r="AY169" s="18" t="s">
        <v>159</v>
      </c>
      <c r="BE169" s="206">
        <f>IF(N169="základní",J169,0)</f>
        <v>0</v>
      </c>
      <c r="BF169" s="206">
        <f>IF(N169="snížená",J169,0)</f>
        <v>0</v>
      </c>
      <c r="BG169" s="206">
        <f>IF(N169="zákl. přenesená",J169,0)</f>
        <v>0</v>
      </c>
      <c r="BH169" s="206">
        <f>IF(N169="sníž. přenesená",J169,0)</f>
        <v>0</v>
      </c>
      <c r="BI169" s="206">
        <f>IF(N169="nulová",J169,0)</f>
        <v>0</v>
      </c>
      <c r="BJ169" s="18" t="s">
        <v>86</v>
      </c>
      <c r="BK169" s="206">
        <f>ROUND(I169*H169,2)</f>
        <v>0</v>
      </c>
      <c r="BL169" s="18" t="s">
        <v>238</v>
      </c>
      <c r="BM169" s="205" t="s">
        <v>2099</v>
      </c>
    </row>
    <row r="170" spans="1:65" s="15" customFormat="1" ht="11.25">
      <c r="B170" s="246"/>
      <c r="C170" s="247"/>
      <c r="D170" s="209" t="s">
        <v>182</v>
      </c>
      <c r="E170" s="248" t="s">
        <v>1</v>
      </c>
      <c r="F170" s="249" t="s">
        <v>2100</v>
      </c>
      <c r="G170" s="247"/>
      <c r="H170" s="248" t="s">
        <v>1</v>
      </c>
      <c r="I170" s="250"/>
      <c r="J170" s="247"/>
      <c r="K170" s="247"/>
      <c r="L170" s="251"/>
      <c r="M170" s="252"/>
      <c r="N170" s="253"/>
      <c r="O170" s="253"/>
      <c r="P170" s="253"/>
      <c r="Q170" s="253"/>
      <c r="R170" s="253"/>
      <c r="S170" s="253"/>
      <c r="T170" s="254"/>
      <c r="AT170" s="255" t="s">
        <v>182</v>
      </c>
      <c r="AU170" s="255" t="s">
        <v>88</v>
      </c>
      <c r="AV170" s="15" t="s">
        <v>86</v>
      </c>
      <c r="AW170" s="15" t="s">
        <v>34</v>
      </c>
      <c r="AX170" s="15" t="s">
        <v>78</v>
      </c>
      <c r="AY170" s="255" t="s">
        <v>159</v>
      </c>
    </row>
    <row r="171" spans="1:65" s="13" customFormat="1" ht="11.25">
      <c r="B171" s="207"/>
      <c r="C171" s="208"/>
      <c r="D171" s="209" t="s">
        <v>182</v>
      </c>
      <c r="E171" s="210" t="s">
        <v>1</v>
      </c>
      <c r="F171" s="211" t="s">
        <v>2101</v>
      </c>
      <c r="G171" s="208"/>
      <c r="H171" s="212">
        <v>59.4</v>
      </c>
      <c r="I171" s="213"/>
      <c r="J171" s="208"/>
      <c r="K171" s="208"/>
      <c r="L171" s="214"/>
      <c r="M171" s="215"/>
      <c r="N171" s="216"/>
      <c r="O171" s="216"/>
      <c r="P171" s="216"/>
      <c r="Q171" s="216"/>
      <c r="R171" s="216"/>
      <c r="S171" s="216"/>
      <c r="T171" s="217"/>
      <c r="AT171" s="218" t="s">
        <v>182</v>
      </c>
      <c r="AU171" s="218" t="s">
        <v>88</v>
      </c>
      <c r="AV171" s="13" t="s">
        <v>88</v>
      </c>
      <c r="AW171" s="13" t="s">
        <v>34</v>
      </c>
      <c r="AX171" s="13" t="s">
        <v>78</v>
      </c>
      <c r="AY171" s="218" t="s">
        <v>159</v>
      </c>
    </row>
    <row r="172" spans="1:65" s="13" customFormat="1" ht="11.25">
      <c r="B172" s="207"/>
      <c r="C172" s="208"/>
      <c r="D172" s="209" t="s">
        <v>182</v>
      </c>
      <c r="E172" s="210" t="s">
        <v>1</v>
      </c>
      <c r="F172" s="211" t="s">
        <v>2102</v>
      </c>
      <c r="G172" s="208"/>
      <c r="H172" s="212">
        <v>23.4</v>
      </c>
      <c r="I172" s="213"/>
      <c r="J172" s="208"/>
      <c r="K172" s="208"/>
      <c r="L172" s="214"/>
      <c r="M172" s="215"/>
      <c r="N172" s="216"/>
      <c r="O172" s="216"/>
      <c r="P172" s="216"/>
      <c r="Q172" s="216"/>
      <c r="R172" s="216"/>
      <c r="S172" s="216"/>
      <c r="T172" s="217"/>
      <c r="AT172" s="218" t="s">
        <v>182</v>
      </c>
      <c r="AU172" s="218" t="s">
        <v>88</v>
      </c>
      <c r="AV172" s="13" t="s">
        <v>88</v>
      </c>
      <c r="AW172" s="13" t="s">
        <v>34</v>
      </c>
      <c r="AX172" s="13" t="s">
        <v>78</v>
      </c>
      <c r="AY172" s="218" t="s">
        <v>159</v>
      </c>
    </row>
    <row r="173" spans="1:65" s="15" customFormat="1" ht="11.25">
      <c r="B173" s="246"/>
      <c r="C173" s="247"/>
      <c r="D173" s="209" t="s">
        <v>182</v>
      </c>
      <c r="E173" s="248" t="s">
        <v>1</v>
      </c>
      <c r="F173" s="249" t="s">
        <v>2055</v>
      </c>
      <c r="G173" s="247"/>
      <c r="H173" s="248" t="s">
        <v>1</v>
      </c>
      <c r="I173" s="250"/>
      <c r="J173" s="247"/>
      <c r="K173" s="247"/>
      <c r="L173" s="251"/>
      <c r="M173" s="252"/>
      <c r="N173" s="253"/>
      <c r="O173" s="253"/>
      <c r="P173" s="253"/>
      <c r="Q173" s="253"/>
      <c r="R173" s="253"/>
      <c r="S173" s="253"/>
      <c r="T173" s="254"/>
      <c r="AT173" s="255" t="s">
        <v>182</v>
      </c>
      <c r="AU173" s="255" t="s">
        <v>88</v>
      </c>
      <c r="AV173" s="15" t="s">
        <v>86</v>
      </c>
      <c r="AW173" s="15" t="s">
        <v>34</v>
      </c>
      <c r="AX173" s="15" t="s">
        <v>78</v>
      </c>
      <c r="AY173" s="255" t="s">
        <v>159</v>
      </c>
    </row>
    <row r="174" spans="1:65" s="13" customFormat="1" ht="11.25">
      <c r="B174" s="207"/>
      <c r="C174" s="208"/>
      <c r="D174" s="209" t="s">
        <v>182</v>
      </c>
      <c r="E174" s="210" t="s">
        <v>1</v>
      </c>
      <c r="F174" s="211" t="s">
        <v>2059</v>
      </c>
      <c r="G174" s="208"/>
      <c r="H174" s="212">
        <v>45.6</v>
      </c>
      <c r="I174" s="213"/>
      <c r="J174" s="208"/>
      <c r="K174" s="208"/>
      <c r="L174" s="214"/>
      <c r="M174" s="215"/>
      <c r="N174" s="216"/>
      <c r="O174" s="216"/>
      <c r="P174" s="216"/>
      <c r="Q174" s="216"/>
      <c r="R174" s="216"/>
      <c r="S174" s="216"/>
      <c r="T174" s="217"/>
      <c r="AT174" s="218" t="s">
        <v>182</v>
      </c>
      <c r="AU174" s="218" t="s">
        <v>88</v>
      </c>
      <c r="AV174" s="13" t="s">
        <v>88</v>
      </c>
      <c r="AW174" s="13" t="s">
        <v>34</v>
      </c>
      <c r="AX174" s="13" t="s">
        <v>78</v>
      </c>
      <c r="AY174" s="218" t="s">
        <v>159</v>
      </c>
    </row>
    <row r="175" spans="1:65" s="13" customFormat="1" ht="11.25">
      <c r="B175" s="207"/>
      <c r="C175" s="208"/>
      <c r="D175" s="209" t="s">
        <v>182</v>
      </c>
      <c r="E175" s="210" t="s">
        <v>1</v>
      </c>
      <c r="F175" s="211" t="s">
        <v>2103</v>
      </c>
      <c r="G175" s="208"/>
      <c r="H175" s="212">
        <v>13</v>
      </c>
      <c r="I175" s="213"/>
      <c r="J175" s="208"/>
      <c r="K175" s="208"/>
      <c r="L175" s="214"/>
      <c r="M175" s="215"/>
      <c r="N175" s="216"/>
      <c r="O175" s="216"/>
      <c r="P175" s="216"/>
      <c r="Q175" s="216"/>
      <c r="R175" s="216"/>
      <c r="S175" s="216"/>
      <c r="T175" s="217"/>
      <c r="AT175" s="218" t="s">
        <v>182</v>
      </c>
      <c r="AU175" s="218" t="s">
        <v>88</v>
      </c>
      <c r="AV175" s="13" t="s">
        <v>88</v>
      </c>
      <c r="AW175" s="13" t="s">
        <v>34</v>
      </c>
      <c r="AX175" s="13" t="s">
        <v>78</v>
      </c>
      <c r="AY175" s="218" t="s">
        <v>159</v>
      </c>
    </row>
    <row r="176" spans="1:65" s="15" customFormat="1" ht="11.25">
      <c r="B176" s="246"/>
      <c r="C176" s="247"/>
      <c r="D176" s="209" t="s">
        <v>182</v>
      </c>
      <c r="E176" s="248" t="s">
        <v>1</v>
      </c>
      <c r="F176" s="249" t="s">
        <v>2104</v>
      </c>
      <c r="G176" s="247"/>
      <c r="H176" s="248" t="s">
        <v>1</v>
      </c>
      <c r="I176" s="250"/>
      <c r="J176" s="247"/>
      <c r="K176" s="247"/>
      <c r="L176" s="251"/>
      <c r="M176" s="252"/>
      <c r="N176" s="253"/>
      <c r="O176" s="253"/>
      <c r="P176" s="253"/>
      <c r="Q176" s="253"/>
      <c r="R176" s="253"/>
      <c r="S176" s="253"/>
      <c r="T176" s="254"/>
      <c r="AT176" s="255" t="s">
        <v>182</v>
      </c>
      <c r="AU176" s="255" t="s">
        <v>88</v>
      </c>
      <c r="AV176" s="15" t="s">
        <v>86</v>
      </c>
      <c r="AW176" s="15" t="s">
        <v>34</v>
      </c>
      <c r="AX176" s="15" t="s">
        <v>78</v>
      </c>
      <c r="AY176" s="255" t="s">
        <v>159</v>
      </c>
    </row>
    <row r="177" spans="1:65" s="13" customFormat="1" ht="11.25">
      <c r="B177" s="207"/>
      <c r="C177" s="208"/>
      <c r="D177" s="209" t="s">
        <v>182</v>
      </c>
      <c r="E177" s="210" t="s">
        <v>1</v>
      </c>
      <c r="F177" s="211" t="s">
        <v>2105</v>
      </c>
      <c r="G177" s="208"/>
      <c r="H177" s="212">
        <v>48</v>
      </c>
      <c r="I177" s="213"/>
      <c r="J177" s="208"/>
      <c r="K177" s="208"/>
      <c r="L177" s="214"/>
      <c r="M177" s="215"/>
      <c r="N177" s="216"/>
      <c r="O177" s="216"/>
      <c r="P177" s="216"/>
      <c r="Q177" s="216"/>
      <c r="R177" s="216"/>
      <c r="S177" s="216"/>
      <c r="T177" s="217"/>
      <c r="AT177" s="218" t="s">
        <v>182</v>
      </c>
      <c r="AU177" s="218" t="s">
        <v>88</v>
      </c>
      <c r="AV177" s="13" t="s">
        <v>88</v>
      </c>
      <c r="AW177" s="13" t="s">
        <v>34</v>
      </c>
      <c r="AX177" s="13" t="s">
        <v>78</v>
      </c>
      <c r="AY177" s="218" t="s">
        <v>159</v>
      </c>
    </row>
    <row r="178" spans="1:65" s="13" customFormat="1" ht="11.25">
      <c r="B178" s="207"/>
      <c r="C178" s="208"/>
      <c r="D178" s="209" t="s">
        <v>182</v>
      </c>
      <c r="E178" s="210" t="s">
        <v>1</v>
      </c>
      <c r="F178" s="211" t="s">
        <v>2106</v>
      </c>
      <c r="G178" s="208"/>
      <c r="H178" s="212">
        <v>15</v>
      </c>
      <c r="I178" s="213"/>
      <c r="J178" s="208"/>
      <c r="K178" s="208"/>
      <c r="L178" s="214"/>
      <c r="M178" s="215"/>
      <c r="N178" s="216"/>
      <c r="O178" s="216"/>
      <c r="P178" s="216"/>
      <c r="Q178" s="216"/>
      <c r="R178" s="216"/>
      <c r="S178" s="216"/>
      <c r="T178" s="217"/>
      <c r="AT178" s="218" t="s">
        <v>182</v>
      </c>
      <c r="AU178" s="218" t="s">
        <v>88</v>
      </c>
      <c r="AV178" s="13" t="s">
        <v>88</v>
      </c>
      <c r="AW178" s="13" t="s">
        <v>34</v>
      </c>
      <c r="AX178" s="13" t="s">
        <v>78</v>
      </c>
      <c r="AY178" s="218" t="s">
        <v>159</v>
      </c>
    </row>
    <row r="179" spans="1:65" s="15" customFormat="1" ht="11.25">
      <c r="B179" s="246"/>
      <c r="C179" s="247"/>
      <c r="D179" s="209" t="s">
        <v>182</v>
      </c>
      <c r="E179" s="248" t="s">
        <v>1</v>
      </c>
      <c r="F179" s="249" t="s">
        <v>2107</v>
      </c>
      <c r="G179" s="247"/>
      <c r="H179" s="248" t="s">
        <v>1</v>
      </c>
      <c r="I179" s="250"/>
      <c r="J179" s="247"/>
      <c r="K179" s="247"/>
      <c r="L179" s="251"/>
      <c r="M179" s="252"/>
      <c r="N179" s="253"/>
      <c r="O179" s="253"/>
      <c r="P179" s="253"/>
      <c r="Q179" s="253"/>
      <c r="R179" s="253"/>
      <c r="S179" s="253"/>
      <c r="T179" s="254"/>
      <c r="AT179" s="255" t="s">
        <v>182</v>
      </c>
      <c r="AU179" s="255" t="s">
        <v>88</v>
      </c>
      <c r="AV179" s="15" t="s">
        <v>86</v>
      </c>
      <c r="AW179" s="15" t="s">
        <v>34</v>
      </c>
      <c r="AX179" s="15" t="s">
        <v>78</v>
      </c>
      <c r="AY179" s="255" t="s">
        <v>159</v>
      </c>
    </row>
    <row r="180" spans="1:65" s="13" customFormat="1" ht="11.25">
      <c r="B180" s="207"/>
      <c r="C180" s="208"/>
      <c r="D180" s="209" t="s">
        <v>182</v>
      </c>
      <c r="E180" s="210" t="s">
        <v>1</v>
      </c>
      <c r="F180" s="211" t="s">
        <v>2108</v>
      </c>
      <c r="G180" s="208"/>
      <c r="H180" s="212">
        <v>56.4</v>
      </c>
      <c r="I180" s="213"/>
      <c r="J180" s="208"/>
      <c r="K180" s="208"/>
      <c r="L180" s="214"/>
      <c r="M180" s="215"/>
      <c r="N180" s="216"/>
      <c r="O180" s="216"/>
      <c r="P180" s="216"/>
      <c r="Q180" s="216"/>
      <c r="R180" s="216"/>
      <c r="S180" s="216"/>
      <c r="T180" s="217"/>
      <c r="AT180" s="218" t="s">
        <v>182</v>
      </c>
      <c r="AU180" s="218" t="s">
        <v>88</v>
      </c>
      <c r="AV180" s="13" t="s">
        <v>88</v>
      </c>
      <c r="AW180" s="13" t="s">
        <v>34</v>
      </c>
      <c r="AX180" s="13" t="s">
        <v>78</v>
      </c>
      <c r="AY180" s="218" t="s">
        <v>159</v>
      </c>
    </row>
    <row r="181" spans="1:65" s="13" customFormat="1" ht="11.25">
      <c r="B181" s="207"/>
      <c r="C181" s="208"/>
      <c r="D181" s="209" t="s">
        <v>182</v>
      </c>
      <c r="E181" s="210" t="s">
        <v>1</v>
      </c>
      <c r="F181" s="211" t="s">
        <v>2109</v>
      </c>
      <c r="G181" s="208"/>
      <c r="H181" s="212">
        <v>20.399999999999999</v>
      </c>
      <c r="I181" s="213"/>
      <c r="J181" s="208"/>
      <c r="K181" s="208"/>
      <c r="L181" s="214"/>
      <c r="M181" s="215"/>
      <c r="N181" s="216"/>
      <c r="O181" s="216"/>
      <c r="P181" s="216"/>
      <c r="Q181" s="216"/>
      <c r="R181" s="216"/>
      <c r="S181" s="216"/>
      <c r="T181" s="217"/>
      <c r="AT181" s="218" t="s">
        <v>182</v>
      </c>
      <c r="AU181" s="218" t="s">
        <v>88</v>
      </c>
      <c r="AV181" s="13" t="s">
        <v>88</v>
      </c>
      <c r="AW181" s="13" t="s">
        <v>34</v>
      </c>
      <c r="AX181" s="13" t="s">
        <v>78</v>
      </c>
      <c r="AY181" s="218" t="s">
        <v>159</v>
      </c>
    </row>
    <row r="182" spans="1:65" s="14" customFormat="1" ht="11.25">
      <c r="B182" s="219"/>
      <c r="C182" s="220"/>
      <c r="D182" s="209" t="s">
        <v>182</v>
      </c>
      <c r="E182" s="221" t="s">
        <v>1</v>
      </c>
      <c r="F182" s="222" t="s">
        <v>184</v>
      </c>
      <c r="G182" s="220"/>
      <c r="H182" s="223">
        <v>281.2</v>
      </c>
      <c r="I182" s="224"/>
      <c r="J182" s="220"/>
      <c r="K182" s="220"/>
      <c r="L182" s="225"/>
      <c r="M182" s="226"/>
      <c r="N182" s="227"/>
      <c r="O182" s="227"/>
      <c r="P182" s="227"/>
      <c r="Q182" s="227"/>
      <c r="R182" s="227"/>
      <c r="S182" s="227"/>
      <c r="T182" s="228"/>
      <c r="AT182" s="229" t="s">
        <v>182</v>
      </c>
      <c r="AU182" s="229" t="s">
        <v>88</v>
      </c>
      <c r="AV182" s="14" t="s">
        <v>166</v>
      </c>
      <c r="AW182" s="14" t="s">
        <v>34</v>
      </c>
      <c r="AX182" s="14" t="s">
        <v>86</v>
      </c>
      <c r="AY182" s="229" t="s">
        <v>159</v>
      </c>
    </row>
    <row r="183" spans="1:65" s="12" customFormat="1" ht="25.9" customHeight="1">
      <c r="B183" s="177"/>
      <c r="C183" s="178"/>
      <c r="D183" s="179" t="s">
        <v>77</v>
      </c>
      <c r="E183" s="180" t="s">
        <v>1007</v>
      </c>
      <c r="F183" s="180" t="s">
        <v>2110</v>
      </c>
      <c r="G183" s="178"/>
      <c r="H183" s="178"/>
      <c r="I183" s="181"/>
      <c r="J183" s="182">
        <f>BK183</f>
        <v>0</v>
      </c>
      <c r="K183" s="178"/>
      <c r="L183" s="183"/>
      <c r="M183" s="184"/>
      <c r="N183" s="185"/>
      <c r="O183" s="185"/>
      <c r="P183" s="186">
        <f>P184</f>
        <v>0</v>
      </c>
      <c r="Q183" s="185"/>
      <c r="R183" s="186">
        <f>R184</f>
        <v>0</v>
      </c>
      <c r="S183" s="185"/>
      <c r="T183" s="187">
        <f>T184</f>
        <v>0</v>
      </c>
      <c r="AR183" s="188" t="s">
        <v>160</v>
      </c>
      <c r="AT183" s="189" t="s">
        <v>77</v>
      </c>
      <c r="AU183" s="189" t="s">
        <v>78</v>
      </c>
      <c r="AY183" s="188" t="s">
        <v>159</v>
      </c>
      <c r="BK183" s="190">
        <f>BK184</f>
        <v>0</v>
      </c>
    </row>
    <row r="184" spans="1:65" s="2" customFormat="1" ht="24.2" customHeight="1">
      <c r="A184" s="35"/>
      <c r="B184" s="36"/>
      <c r="C184" s="193" t="s">
        <v>292</v>
      </c>
      <c r="D184" s="193" t="s">
        <v>162</v>
      </c>
      <c r="E184" s="194" t="s">
        <v>2111</v>
      </c>
      <c r="F184" s="195" t="s">
        <v>2112</v>
      </c>
      <c r="G184" s="196" t="s">
        <v>1566</v>
      </c>
      <c r="H184" s="197">
        <v>1</v>
      </c>
      <c r="I184" s="198"/>
      <c r="J184" s="199">
        <f>ROUND(I184*H184,2)</f>
        <v>0</v>
      </c>
      <c r="K184" s="200"/>
      <c r="L184" s="40"/>
      <c r="M184" s="271" t="s">
        <v>1</v>
      </c>
      <c r="N184" s="272" t="s">
        <v>43</v>
      </c>
      <c r="O184" s="258"/>
      <c r="P184" s="273">
        <f>O184*H184</f>
        <v>0</v>
      </c>
      <c r="Q184" s="273">
        <v>0</v>
      </c>
      <c r="R184" s="273">
        <f>Q184*H184</f>
        <v>0</v>
      </c>
      <c r="S184" s="273">
        <v>0</v>
      </c>
      <c r="T184" s="274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05" t="s">
        <v>499</v>
      </c>
      <c r="AT184" s="205" t="s">
        <v>162</v>
      </c>
      <c r="AU184" s="205" t="s">
        <v>86</v>
      </c>
      <c r="AY184" s="18" t="s">
        <v>159</v>
      </c>
      <c r="BE184" s="206">
        <f>IF(N184="základní",J184,0)</f>
        <v>0</v>
      </c>
      <c r="BF184" s="206">
        <f>IF(N184="snížená",J184,0)</f>
        <v>0</v>
      </c>
      <c r="BG184" s="206">
        <f>IF(N184="zákl. přenesená",J184,0)</f>
        <v>0</v>
      </c>
      <c r="BH184" s="206">
        <f>IF(N184="sníž. přenesená",J184,0)</f>
        <v>0</v>
      </c>
      <c r="BI184" s="206">
        <f>IF(N184="nulová",J184,0)</f>
        <v>0</v>
      </c>
      <c r="BJ184" s="18" t="s">
        <v>86</v>
      </c>
      <c r="BK184" s="206">
        <f>ROUND(I184*H184,2)</f>
        <v>0</v>
      </c>
      <c r="BL184" s="18" t="s">
        <v>499</v>
      </c>
      <c r="BM184" s="205" t="s">
        <v>2113</v>
      </c>
    </row>
    <row r="185" spans="1:65" s="2" customFormat="1" ht="6.95" customHeight="1">
      <c r="A185" s="35"/>
      <c r="B185" s="55"/>
      <c r="C185" s="56"/>
      <c r="D185" s="56"/>
      <c r="E185" s="56"/>
      <c r="F185" s="56"/>
      <c r="G185" s="56"/>
      <c r="H185" s="56"/>
      <c r="I185" s="56"/>
      <c r="J185" s="56"/>
      <c r="K185" s="56"/>
      <c r="L185" s="40"/>
      <c r="M185" s="35"/>
      <c r="O185" s="35"/>
      <c r="P185" s="35"/>
      <c r="Q185" s="35"/>
      <c r="R185" s="35"/>
      <c r="S185" s="35"/>
      <c r="T185" s="35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</row>
  </sheetData>
  <sheetProtection algorithmName="SHA-512" hashValue="FLE8dAJx+FA3FBXwJ9VK1tmhXF1j7XnE2Y5ZQVAhZNFpM+cmR03o3aH/19oaZtfc/I9gSRXGVr1Heu2d/fsC0Q==" saltValue="5S0YT7Y/L0+ovD43dgy+SRaWkjB2cWtISYdaF3k6qUF162d8D9LGLTIKOf2yhtcx+evcQ3Yeu6m45twMOH3o8g==" spinCount="100000" sheet="1" objects="1" scenarios="1" formatColumns="0" formatRows="0" autoFilter="0"/>
  <autoFilter ref="C123:K184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8" fitToHeight="100" orientation="portrait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56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8" t="s">
        <v>113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1"/>
      <c r="AT3" s="18" t="s">
        <v>88</v>
      </c>
    </row>
    <row r="4" spans="1:46" s="1" customFormat="1" ht="24.95" customHeight="1">
      <c r="B4" s="21"/>
      <c r="D4" s="118" t="s">
        <v>123</v>
      </c>
      <c r="L4" s="21"/>
      <c r="M4" s="119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20" t="s">
        <v>16</v>
      </c>
      <c r="L6" s="21"/>
    </row>
    <row r="7" spans="1:46" s="1" customFormat="1" ht="16.5" customHeight="1">
      <c r="B7" s="21"/>
      <c r="E7" s="320" t="str">
        <f>'Rekapitulace stavby'!K6</f>
        <v>Praha Zbraslav ON - oprava</v>
      </c>
      <c r="F7" s="321"/>
      <c r="G7" s="321"/>
      <c r="H7" s="321"/>
      <c r="L7" s="21"/>
    </row>
    <row r="8" spans="1:46" s="2" customFormat="1" ht="12" customHeight="1">
      <c r="A8" s="35"/>
      <c r="B8" s="40"/>
      <c r="C8" s="35"/>
      <c r="D8" s="120" t="s">
        <v>124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30" customHeight="1">
      <c r="A9" s="35"/>
      <c r="B9" s="40"/>
      <c r="C9" s="35"/>
      <c r="D9" s="35"/>
      <c r="E9" s="322" t="s">
        <v>2114</v>
      </c>
      <c r="F9" s="323"/>
      <c r="G9" s="323"/>
      <c r="H9" s="323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20" t="s">
        <v>18</v>
      </c>
      <c r="E11" s="35"/>
      <c r="F11" s="111" t="s">
        <v>1</v>
      </c>
      <c r="G11" s="35"/>
      <c r="H11" s="35"/>
      <c r="I11" s="120" t="s">
        <v>19</v>
      </c>
      <c r="J11" s="111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20" t="s">
        <v>20</v>
      </c>
      <c r="E12" s="35"/>
      <c r="F12" s="111" t="s">
        <v>21</v>
      </c>
      <c r="G12" s="35"/>
      <c r="H12" s="35"/>
      <c r="I12" s="120" t="s">
        <v>22</v>
      </c>
      <c r="J12" s="121" t="str">
        <f>'Rekapitulace stavby'!AN8</f>
        <v>11. 1. 2023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20" t="s">
        <v>24</v>
      </c>
      <c r="E14" s="35"/>
      <c r="F14" s="35"/>
      <c r="G14" s="35"/>
      <c r="H14" s="35"/>
      <c r="I14" s="120" t="s">
        <v>25</v>
      </c>
      <c r="J14" s="111" t="s">
        <v>26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1" t="s">
        <v>27</v>
      </c>
      <c r="F15" s="35"/>
      <c r="G15" s="35"/>
      <c r="H15" s="35"/>
      <c r="I15" s="120" t="s">
        <v>28</v>
      </c>
      <c r="J15" s="111" t="s">
        <v>29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20" t="s">
        <v>30</v>
      </c>
      <c r="E17" s="35"/>
      <c r="F17" s="35"/>
      <c r="G17" s="35"/>
      <c r="H17" s="35"/>
      <c r="I17" s="120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24" t="str">
        <f>'Rekapitulace stavby'!E14</f>
        <v>Vyplň údaj</v>
      </c>
      <c r="F18" s="325"/>
      <c r="G18" s="325"/>
      <c r="H18" s="325"/>
      <c r="I18" s="120" t="s">
        <v>28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20" t="s">
        <v>32</v>
      </c>
      <c r="E20" s="35"/>
      <c r="F20" s="35"/>
      <c r="G20" s="35"/>
      <c r="H20" s="35"/>
      <c r="I20" s="120" t="s">
        <v>25</v>
      </c>
      <c r="J20" s="111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1" t="s">
        <v>33</v>
      </c>
      <c r="F21" s="35"/>
      <c r="G21" s="35"/>
      <c r="H21" s="35"/>
      <c r="I21" s="120" t="s">
        <v>28</v>
      </c>
      <c r="J21" s="111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20" t="s">
        <v>35</v>
      </c>
      <c r="E23" s="35"/>
      <c r="F23" s="35"/>
      <c r="G23" s="35"/>
      <c r="H23" s="35"/>
      <c r="I23" s="120" t="s">
        <v>25</v>
      </c>
      <c r="J23" s="111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1" t="s">
        <v>1764</v>
      </c>
      <c r="F24" s="35"/>
      <c r="G24" s="35"/>
      <c r="H24" s="35"/>
      <c r="I24" s="120" t="s">
        <v>28</v>
      </c>
      <c r="J24" s="111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20" t="s">
        <v>37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2"/>
      <c r="B27" s="123"/>
      <c r="C27" s="122"/>
      <c r="D27" s="122"/>
      <c r="E27" s="326" t="s">
        <v>1</v>
      </c>
      <c r="F27" s="326"/>
      <c r="G27" s="326"/>
      <c r="H27" s="32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5"/>
      <c r="E29" s="125"/>
      <c r="F29" s="125"/>
      <c r="G29" s="125"/>
      <c r="H29" s="125"/>
      <c r="I29" s="125"/>
      <c r="J29" s="125"/>
      <c r="K29" s="125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6" t="s">
        <v>38</v>
      </c>
      <c r="E30" s="35"/>
      <c r="F30" s="35"/>
      <c r="G30" s="35"/>
      <c r="H30" s="35"/>
      <c r="I30" s="35"/>
      <c r="J30" s="127">
        <f>ROUND(J150,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5"/>
      <c r="E31" s="125"/>
      <c r="F31" s="125"/>
      <c r="G31" s="125"/>
      <c r="H31" s="125"/>
      <c r="I31" s="125"/>
      <c r="J31" s="125"/>
      <c r="K31" s="125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8" t="s">
        <v>40</v>
      </c>
      <c r="G32" s="35"/>
      <c r="H32" s="35"/>
      <c r="I32" s="128" t="s">
        <v>39</v>
      </c>
      <c r="J32" s="128" t="s">
        <v>41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9" t="s">
        <v>42</v>
      </c>
      <c r="E33" s="120" t="s">
        <v>43</v>
      </c>
      <c r="F33" s="130">
        <f>ROUND((SUM(BE150:BE255)),  2)</f>
        <v>0</v>
      </c>
      <c r="G33" s="35"/>
      <c r="H33" s="35"/>
      <c r="I33" s="131">
        <v>0.21</v>
      </c>
      <c r="J33" s="130">
        <f>ROUND(((SUM(BE150:BE255))*I33),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20" t="s">
        <v>44</v>
      </c>
      <c r="F34" s="130">
        <f>ROUND((SUM(BF150:BF255)),  2)</f>
        <v>0</v>
      </c>
      <c r="G34" s="35"/>
      <c r="H34" s="35"/>
      <c r="I34" s="131">
        <v>0.15</v>
      </c>
      <c r="J34" s="130">
        <f>ROUND(((SUM(BF150:BF255))*I34),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20" t="s">
        <v>45</v>
      </c>
      <c r="F35" s="130">
        <f>ROUND((SUM(BG150:BG255)),  2)</f>
        <v>0</v>
      </c>
      <c r="G35" s="35"/>
      <c r="H35" s="35"/>
      <c r="I35" s="131">
        <v>0.21</v>
      </c>
      <c r="J35" s="130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20" t="s">
        <v>46</v>
      </c>
      <c r="F36" s="130">
        <f>ROUND((SUM(BH150:BH255)),  2)</f>
        <v>0</v>
      </c>
      <c r="G36" s="35"/>
      <c r="H36" s="35"/>
      <c r="I36" s="131">
        <v>0.15</v>
      </c>
      <c r="J36" s="130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0" t="s">
        <v>47</v>
      </c>
      <c r="F37" s="130">
        <f>ROUND((SUM(BI150:BI255)),  2)</f>
        <v>0</v>
      </c>
      <c r="G37" s="35"/>
      <c r="H37" s="35"/>
      <c r="I37" s="131">
        <v>0</v>
      </c>
      <c r="J37" s="130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2"/>
      <c r="D39" s="133" t="s">
        <v>48</v>
      </c>
      <c r="E39" s="134"/>
      <c r="F39" s="134"/>
      <c r="G39" s="135" t="s">
        <v>49</v>
      </c>
      <c r="H39" s="136" t="s">
        <v>50</v>
      </c>
      <c r="I39" s="134"/>
      <c r="J39" s="137">
        <f>SUM(J30:J37)</f>
        <v>0</v>
      </c>
      <c r="K39" s="138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9" t="s">
        <v>51</v>
      </c>
      <c r="E50" s="140"/>
      <c r="F50" s="140"/>
      <c r="G50" s="139" t="s">
        <v>52</v>
      </c>
      <c r="H50" s="140"/>
      <c r="I50" s="140"/>
      <c r="J50" s="140"/>
      <c r="K50" s="140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>
      <c r="A61" s="35"/>
      <c r="B61" s="40"/>
      <c r="C61" s="35"/>
      <c r="D61" s="141" t="s">
        <v>53</v>
      </c>
      <c r="E61" s="142"/>
      <c r="F61" s="143" t="s">
        <v>54</v>
      </c>
      <c r="G61" s="141" t="s">
        <v>53</v>
      </c>
      <c r="H61" s="142"/>
      <c r="I61" s="142"/>
      <c r="J61" s="144" t="s">
        <v>54</v>
      </c>
      <c r="K61" s="142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>
      <c r="A65" s="35"/>
      <c r="B65" s="40"/>
      <c r="C65" s="35"/>
      <c r="D65" s="139" t="s">
        <v>55</v>
      </c>
      <c r="E65" s="145"/>
      <c r="F65" s="145"/>
      <c r="G65" s="139" t="s">
        <v>56</v>
      </c>
      <c r="H65" s="145"/>
      <c r="I65" s="145"/>
      <c r="J65" s="145"/>
      <c r="K65" s="14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>
      <c r="A76" s="35"/>
      <c r="B76" s="40"/>
      <c r="C76" s="35"/>
      <c r="D76" s="141" t="s">
        <v>53</v>
      </c>
      <c r="E76" s="142"/>
      <c r="F76" s="143" t="s">
        <v>54</v>
      </c>
      <c r="G76" s="141" t="s">
        <v>53</v>
      </c>
      <c r="H76" s="142"/>
      <c r="I76" s="142"/>
      <c r="J76" s="144" t="s">
        <v>54</v>
      </c>
      <c r="K76" s="142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126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7" t="str">
        <f>E7</f>
        <v>Praha Zbraslav ON - oprava</v>
      </c>
      <c r="F85" s="328"/>
      <c r="G85" s="328"/>
      <c r="H85" s="328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124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30" customHeight="1">
      <c r="A87" s="35"/>
      <c r="B87" s="36"/>
      <c r="C87" s="37"/>
      <c r="D87" s="37"/>
      <c r="E87" s="280" t="str">
        <f>E9</f>
        <v>SO.05 - Oprava elektroinstalace provozních prostor a hromosvodu</v>
      </c>
      <c r="F87" s="329"/>
      <c r="G87" s="329"/>
      <c r="H87" s="329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>Praha Zbraslav</v>
      </c>
      <c r="G89" s="37"/>
      <c r="H89" s="37"/>
      <c r="I89" s="30" t="s">
        <v>22</v>
      </c>
      <c r="J89" s="67" t="str">
        <f>IF(J12="","",J12)</f>
        <v>11. 1. 2023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>Správa železnic, státní organizace</v>
      </c>
      <c r="G91" s="37"/>
      <c r="H91" s="37"/>
      <c r="I91" s="30" t="s">
        <v>32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30</v>
      </c>
      <c r="D92" s="37"/>
      <c r="E92" s="37"/>
      <c r="F92" s="28" t="str">
        <f>IF(E18="","",E18)</f>
        <v>Vyplň údaj</v>
      </c>
      <c r="G92" s="37"/>
      <c r="H92" s="37"/>
      <c r="I92" s="30" t="s">
        <v>35</v>
      </c>
      <c r="J92" s="33" t="str">
        <f>E24</f>
        <v>Karel Zamrazil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0" t="s">
        <v>127</v>
      </c>
      <c r="D94" s="151"/>
      <c r="E94" s="151"/>
      <c r="F94" s="151"/>
      <c r="G94" s="151"/>
      <c r="H94" s="151"/>
      <c r="I94" s="151"/>
      <c r="J94" s="152" t="s">
        <v>128</v>
      </c>
      <c r="K94" s="151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53" t="s">
        <v>129</v>
      </c>
      <c r="D96" s="37"/>
      <c r="E96" s="37"/>
      <c r="F96" s="37"/>
      <c r="G96" s="37"/>
      <c r="H96" s="37"/>
      <c r="I96" s="37"/>
      <c r="J96" s="85">
        <f>J150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130</v>
      </c>
    </row>
    <row r="97" spans="2:12" s="9" customFormat="1" ht="24.95" customHeight="1">
      <c r="B97" s="154"/>
      <c r="C97" s="155"/>
      <c r="D97" s="156" t="s">
        <v>2115</v>
      </c>
      <c r="E97" s="157"/>
      <c r="F97" s="157"/>
      <c r="G97" s="157"/>
      <c r="H97" s="157"/>
      <c r="I97" s="157"/>
      <c r="J97" s="158">
        <f>J151</f>
        <v>0</v>
      </c>
      <c r="K97" s="155"/>
      <c r="L97" s="159"/>
    </row>
    <row r="98" spans="2:12" s="10" customFormat="1" ht="19.899999999999999" customHeight="1">
      <c r="B98" s="160"/>
      <c r="C98" s="105"/>
      <c r="D98" s="161" t="s">
        <v>2116</v>
      </c>
      <c r="E98" s="162"/>
      <c r="F98" s="162"/>
      <c r="G98" s="162"/>
      <c r="H98" s="162"/>
      <c r="I98" s="162"/>
      <c r="J98" s="163">
        <f>J152</f>
        <v>0</v>
      </c>
      <c r="K98" s="105"/>
      <c r="L98" s="164"/>
    </row>
    <row r="99" spans="2:12" s="10" customFormat="1" ht="19.899999999999999" customHeight="1">
      <c r="B99" s="160"/>
      <c r="C99" s="105"/>
      <c r="D99" s="161" t="s">
        <v>2117</v>
      </c>
      <c r="E99" s="162"/>
      <c r="F99" s="162"/>
      <c r="G99" s="162"/>
      <c r="H99" s="162"/>
      <c r="I99" s="162"/>
      <c r="J99" s="163">
        <f>J155</f>
        <v>0</v>
      </c>
      <c r="K99" s="105"/>
      <c r="L99" s="164"/>
    </row>
    <row r="100" spans="2:12" s="10" customFormat="1" ht="19.899999999999999" customHeight="1">
      <c r="B100" s="160"/>
      <c r="C100" s="105"/>
      <c r="D100" s="161" t="s">
        <v>2118</v>
      </c>
      <c r="E100" s="162"/>
      <c r="F100" s="162"/>
      <c r="G100" s="162"/>
      <c r="H100" s="162"/>
      <c r="I100" s="162"/>
      <c r="J100" s="163">
        <f>J157</f>
        <v>0</v>
      </c>
      <c r="K100" s="105"/>
      <c r="L100" s="164"/>
    </row>
    <row r="101" spans="2:12" s="10" customFormat="1" ht="19.899999999999999" customHeight="1">
      <c r="B101" s="160"/>
      <c r="C101" s="105"/>
      <c r="D101" s="161" t="s">
        <v>2119</v>
      </c>
      <c r="E101" s="162"/>
      <c r="F101" s="162"/>
      <c r="G101" s="162"/>
      <c r="H101" s="162"/>
      <c r="I101" s="162"/>
      <c r="J101" s="163">
        <f>J159</f>
        <v>0</v>
      </c>
      <c r="K101" s="105"/>
      <c r="L101" s="164"/>
    </row>
    <row r="102" spans="2:12" s="10" customFormat="1" ht="19.899999999999999" customHeight="1">
      <c r="B102" s="160"/>
      <c r="C102" s="105"/>
      <c r="D102" s="161" t="s">
        <v>2120</v>
      </c>
      <c r="E102" s="162"/>
      <c r="F102" s="162"/>
      <c r="G102" s="162"/>
      <c r="H102" s="162"/>
      <c r="I102" s="162"/>
      <c r="J102" s="163">
        <f>J163</f>
        <v>0</v>
      </c>
      <c r="K102" s="105"/>
      <c r="L102" s="164"/>
    </row>
    <row r="103" spans="2:12" s="10" customFormat="1" ht="19.899999999999999" customHeight="1">
      <c r="B103" s="160"/>
      <c r="C103" s="105"/>
      <c r="D103" s="161" t="s">
        <v>2121</v>
      </c>
      <c r="E103" s="162"/>
      <c r="F103" s="162"/>
      <c r="G103" s="162"/>
      <c r="H103" s="162"/>
      <c r="I103" s="162"/>
      <c r="J103" s="163">
        <f>J176</f>
        <v>0</v>
      </c>
      <c r="K103" s="105"/>
      <c r="L103" s="164"/>
    </row>
    <row r="104" spans="2:12" s="10" customFormat="1" ht="19.899999999999999" customHeight="1">
      <c r="B104" s="160"/>
      <c r="C104" s="105"/>
      <c r="D104" s="161" t="s">
        <v>2122</v>
      </c>
      <c r="E104" s="162"/>
      <c r="F104" s="162"/>
      <c r="G104" s="162"/>
      <c r="H104" s="162"/>
      <c r="I104" s="162"/>
      <c r="J104" s="163">
        <f>J182</f>
        <v>0</v>
      </c>
      <c r="K104" s="105"/>
      <c r="L104" s="164"/>
    </row>
    <row r="105" spans="2:12" s="10" customFormat="1" ht="19.899999999999999" customHeight="1">
      <c r="B105" s="160"/>
      <c r="C105" s="105"/>
      <c r="D105" s="161" t="s">
        <v>2123</v>
      </c>
      <c r="E105" s="162"/>
      <c r="F105" s="162"/>
      <c r="G105" s="162"/>
      <c r="H105" s="162"/>
      <c r="I105" s="162"/>
      <c r="J105" s="163">
        <f>J184</f>
        <v>0</v>
      </c>
      <c r="K105" s="105"/>
      <c r="L105" s="164"/>
    </row>
    <row r="106" spans="2:12" s="10" customFormat="1" ht="19.899999999999999" customHeight="1">
      <c r="B106" s="160"/>
      <c r="C106" s="105"/>
      <c r="D106" s="161" t="s">
        <v>2124</v>
      </c>
      <c r="E106" s="162"/>
      <c r="F106" s="162"/>
      <c r="G106" s="162"/>
      <c r="H106" s="162"/>
      <c r="I106" s="162"/>
      <c r="J106" s="163">
        <f>J186</f>
        <v>0</v>
      </c>
      <c r="K106" s="105"/>
      <c r="L106" s="164"/>
    </row>
    <row r="107" spans="2:12" s="10" customFormat="1" ht="19.899999999999999" customHeight="1">
      <c r="B107" s="160"/>
      <c r="C107" s="105"/>
      <c r="D107" s="161" t="s">
        <v>2125</v>
      </c>
      <c r="E107" s="162"/>
      <c r="F107" s="162"/>
      <c r="G107" s="162"/>
      <c r="H107" s="162"/>
      <c r="I107" s="162"/>
      <c r="J107" s="163">
        <f>J188</f>
        <v>0</v>
      </c>
      <c r="K107" s="105"/>
      <c r="L107" s="164"/>
    </row>
    <row r="108" spans="2:12" s="10" customFormat="1" ht="19.899999999999999" customHeight="1">
      <c r="B108" s="160"/>
      <c r="C108" s="105"/>
      <c r="D108" s="161" t="s">
        <v>2126</v>
      </c>
      <c r="E108" s="162"/>
      <c r="F108" s="162"/>
      <c r="G108" s="162"/>
      <c r="H108" s="162"/>
      <c r="I108" s="162"/>
      <c r="J108" s="163">
        <f>J190</f>
        <v>0</v>
      </c>
      <c r="K108" s="105"/>
      <c r="L108" s="164"/>
    </row>
    <row r="109" spans="2:12" s="10" customFormat="1" ht="19.899999999999999" customHeight="1">
      <c r="B109" s="160"/>
      <c r="C109" s="105"/>
      <c r="D109" s="161" t="s">
        <v>2127</v>
      </c>
      <c r="E109" s="162"/>
      <c r="F109" s="162"/>
      <c r="G109" s="162"/>
      <c r="H109" s="162"/>
      <c r="I109" s="162"/>
      <c r="J109" s="163">
        <f>J192</f>
        <v>0</v>
      </c>
      <c r="K109" s="105"/>
      <c r="L109" s="164"/>
    </row>
    <row r="110" spans="2:12" s="10" customFormat="1" ht="19.899999999999999" customHeight="1">
      <c r="B110" s="160"/>
      <c r="C110" s="105"/>
      <c r="D110" s="161" t="s">
        <v>2128</v>
      </c>
      <c r="E110" s="162"/>
      <c r="F110" s="162"/>
      <c r="G110" s="162"/>
      <c r="H110" s="162"/>
      <c r="I110" s="162"/>
      <c r="J110" s="163">
        <f>J198</f>
        <v>0</v>
      </c>
      <c r="K110" s="105"/>
      <c r="L110" s="164"/>
    </row>
    <row r="111" spans="2:12" s="10" customFormat="1" ht="19.899999999999999" customHeight="1">
      <c r="B111" s="160"/>
      <c r="C111" s="105"/>
      <c r="D111" s="161" t="s">
        <v>2129</v>
      </c>
      <c r="E111" s="162"/>
      <c r="F111" s="162"/>
      <c r="G111" s="162"/>
      <c r="H111" s="162"/>
      <c r="I111" s="162"/>
      <c r="J111" s="163">
        <f>J204</f>
        <v>0</v>
      </c>
      <c r="K111" s="105"/>
      <c r="L111" s="164"/>
    </row>
    <row r="112" spans="2:12" s="10" customFormat="1" ht="19.899999999999999" customHeight="1">
      <c r="B112" s="160"/>
      <c r="C112" s="105"/>
      <c r="D112" s="161" t="s">
        <v>2130</v>
      </c>
      <c r="E112" s="162"/>
      <c r="F112" s="162"/>
      <c r="G112" s="162"/>
      <c r="H112" s="162"/>
      <c r="I112" s="162"/>
      <c r="J112" s="163">
        <f>J206</f>
        <v>0</v>
      </c>
      <c r="K112" s="105"/>
      <c r="L112" s="164"/>
    </row>
    <row r="113" spans="2:12" s="10" customFormat="1" ht="19.899999999999999" customHeight="1">
      <c r="B113" s="160"/>
      <c r="C113" s="105"/>
      <c r="D113" s="161" t="s">
        <v>2131</v>
      </c>
      <c r="E113" s="162"/>
      <c r="F113" s="162"/>
      <c r="G113" s="162"/>
      <c r="H113" s="162"/>
      <c r="I113" s="162"/>
      <c r="J113" s="163">
        <f>J208</f>
        <v>0</v>
      </c>
      <c r="K113" s="105"/>
      <c r="L113" s="164"/>
    </row>
    <row r="114" spans="2:12" s="10" customFormat="1" ht="19.899999999999999" customHeight="1">
      <c r="B114" s="160"/>
      <c r="C114" s="105"/>
      <c r="D114" s="161" t="s">
        <v>2132</v>
      </c>
      <c r="E114" s="162"/>
      <c r="F114" s="162"/>
      <c r="G114" s="162"/>
      <c r="H114" s="162"/>
      <c r="I114" s="162"/>
      <c r="J114" s="163">
        <f>J209</f>
        <v>0</v>
      </c>
      <c r="K114" s="105"/>
      <c r="L114" s="164"/>
    </row>
    <row r="115" spans="2:12" s="9" customFormat="1" ht="24.95" customHeight="1">
      <c r="B115" s="154"/>
      <c r="C115" s="155"/>
      <c r="D115" s="156" t="s">
        <v>2133</v>
      </c>
      <c r="E115" s="157"/>
      <c r="F115" s="157"/>
      <c r="G115" s="157"/>
      <c r="H115" s="157"/>
      <c r="I115" s="157"/>
      <c r="J115" s="158">
        <f>J212</f>
        <v>0</v>
      </c>
      <c r="K115" s="155"/>
      <c r="L115" s="159"/>
    </row>
    <row r="116" spans="2:12" s="10" customFormat="1" ht="19.899999999999999" customHeight="1">
      <c r="B116" s="160"/>
      <c r="C116" s="105"/>
      <c r="D116" s="161" t="s">
        <v>2134</v>
      </c>
      <c r="E116" s="162"/>
      <c r="F116" s="162"/>
      <c r="G116" s="162"/>
      <c r="H116" s="162"/>
      <c r="I116" s="162"/>
      <c r="J116" s="163">
        <f>J213</f>
        <v>0</v>
      </c>
      <c r="K116" s="105"/>
      <c r="L116" s="164"/>
    </row>
    <row r="117" spans="2:12" s="10" customFormat="1" ht="19.899999999999999" customHeight="1">
      <c r="B117" s="160"/>
      <c r="C117" s="105"/>
      <c r="D117" s="161" t="s">
        <v>2135</v>
      </c>
      <c r="E117" s="162"/>
      <c r="F117" s="162"/>
      <c r="G117" s="162"/>
      <c r="H117" s="162"/>
      <c r="I117" s="162"/>
      <c r="J117" s="163">
        <f>J216</f>
        <v>0</v>
      </c>
      <c r="K117" s="105"/>
      <c r="L117" s="164"/>
    </row>
    <row r="118" spans="2:12" s="10" customFormat="1" ht="19.899999999999999" customHeight="1">
      <c r="B118" s="160"/>
      <c r="C118" s="105"/>
      <c r="D118" s="161" t="s">
        <v>2136</v>
      </c>
      <c r="E118" s="162"/>
      <c r="F118" s="162"/>
      <c r="G118" s="162"/>
      <c r="H118" s="162"/>
      <c r="I118" s="162"/>
      <c r="J118" s="163">
        <f>J219</f>
        <v>0</v>
      </c>
      <c r="K118" s="105"/>
      <c r="L118" s="164"/>
    </row>
    <row r="119" spans="2:12" s="10" customFormat="1" ht="19.899999999999999" customHeight="1">
      <c r="B119" s="160"/>
      <c r="C119" s="105"/>
      <c r="D119" s="161" t="s">
        <v>2137</v>
      </c>
      <c r="E119" s="162"/>
      <c r="F119" s="162"/>
      <c r="G119" s="162"/>
      <c r="H119" s="162"/>
      <c r="I119" s="162"/>
      <c r="J119" s="163">
        <f>J222</f>
        <v>0</v>
      </c>
      <c r="K119" s="105"/>
      <c r="L119" s="164"/>
    </row>
    <row r="120" spans="2:12" s="10" customFormat="1" ht="19.899999999999999" customHeight="1">
      <c r="B120" s="160"/>
      <c r="C120" s="105"/>
      <c r="D120" s="161" t="s">
        <v>2138</v>
      </c>
      <c r="E120" s="162"/>
      <c r="F120" s="162"/>
      <c r="G120" s="162"/>
      <c r="H120" s="162"/>
      <c r="I120" s="162"/>
      <c r="J120" s="163">
        <f>J228</f>
        <v>0</v>
      </c>
      <c r="K120" s="105"/>
      <c r="L120" s="164"/>
    </row>
    <row r="121" spans="2:12" s="10" customFormat="1" ht="19.899999999999999" customHeight="1">
      <c r="B121" s="160"/>
      <c r="C121" s="105"/>
      <c r="D121" s="161" t="s">
        <v>2139</v>
      </c>
      <c r="E121" s="162"/>
      <c r="F121" s="162"/>
      <c r="G121" s="162"/>
      <c r="H121" s="162"/>
      <c r="I121" s="162"/>
      <c r="J121" s="163">
        <f>J231</f>
        <v>0</v>
      </c>
      <c r="K121" s="105"/>
      <c r="L121" s="164"/>
    </row>
    <row r="122" spans="2:12" s="10" customFormat="1" ht="19.899999999999999" customHeight="1">
      <c r="B122" s="160"/>
      <c r="C122" s="105"/>
      <c r="D122" s="161" t="s">
        <v>2140</v>
      </c>
      <c r="E122" s="162"/>
      <c r="F122" s="162"/>
      <c r="G122" s="162"/>
      <c r="H122" s="162"/>
      <c r="I122" s="162"/>
      <c r="J122" s="163">
        <f>J237</f>
        <v>0</v>
      </c>
      <c r="K122" s="105"/>
      <c r="L122" s="164"/>
    </row>
    <row r="123" spans="2:12" s="10" customFormat="1" ht="19.899999999999999" customHeight="1">
      <c r="B123" s="160"/>
      <c r="C123" s="105"/>
      <c r="D123" s="161" t="s">
        <v>2131</v>
      </c>
      <c r="E123" s="162"/>
      <c r="F123" s="162"/>
      <c r="G123" s="162"/>
      <c r="H123" s="162"/>
      <c r="I123" s="162"/>
      <c r="J123" s="163">
        <f>J239</f>
        <v>0</v>
      </c>
      <c r="K123" s="105"/>
      <c r="L123" s="164"/>
    </row>
    <row r="124" spans="2:12" s="9" customFormat="1" ht="24.95" customHeight="1">
      <c r="B124" s="154"/>
      <c r="C124" s="155"/>
      <c r="D124" s="156" t="s">
        <v>2141</v>
      </c>
      <c r="E124" s="157"/>
      <c r="F124" s="157"/>
      <c r="G124" s="157"/>
      <c r="H124" s="157"/>
      <c r="I124" s="157"/>
      <c r="J124" s="158">
        <f>J243</f>
        <v>0</v>
      </c>
      <c r="K124" s="155"/>
      <c r="L124" s="159"/>
    </row>
    <row r="125" spans="2:12" s="10" customFormat="1" ht="19.899999999999999" customHeight="1">
      <c r="B125" s="160"/>
      <c r="C125" s="105"/>
      <c r="D125" s="161" t="s">
        <v>2142</v>
      </c>
      <c r="E125" s="162"/>
      <c r="F125" s="162"/>
      <c r="G125" s="162"/>
      <c r="H125" s="162"/>
      <c r="I125" s="162"/>
      <c r="J125" s="163">
        <f>J244</f>
        <v>0</v>
      </c>
      <c r="K125" s="105"/>
      <c r="L125" s="164"/>
    </row>
    <row r="126" spans="2:12" s="10" customFormat="1" ht="19.899999999999999" customHeight="1">
      <c r="B126" s="160"/>
      <c r="C126" s="105"/>
      <c r="D126" s="161" t="s">
        <v>2143</v>
      </c>
      <c r="E126" s="162"/>
      <c r="F126" s="162"/>
      <c r="G126" s="162"/>
      <c r="H126" s="162"/>
      <c r="I126" s="162"/>
      <c r="J126" s="163">
        <f>J247</f>
        <v>0</v>
      </c>
      <c r="K126" s="105"/>
      <c r="L126" s="164"/>
    </row>
    <row r="127" spans="2:12" s="10" customFormat="1" ht="19.899999999999999" customHeight="1">
      <c r="B127" s="160"/>
      <c r="C127" s="105"/>
      <c r="D127" s="161" t="s">
        <v>2144</v>
      </c>
      <c r="E127" s="162"/>
      <c r="F127" s="162"/>
      <c r="G127" s="162"/>
      <c r="H127" s="162"/>
      <c r="I127" s="162"/>
      <c r="J127" s="163">
        <f>J249</f>
        <v>0</v>
      </c>
      <c r="K127" s="105"/>
      <c r="L127" s="164"/>
    </row>
    <row r="128" spans="2:12" s="9" customFormat="1" ht="24.95" customHeight="1">
      <c r="B128" s="154"/>
      <c r="C128" s="155"/>
      <c r="D128" s="156" t="s">
        <v>2145</v>
      </c>
      <c r="E128" s="157"/>
      <c r="F128" s="157"/>
      <c r="G128" s="157"/>
      <c r="H128" s="157"/>
      <c r="I128" s="157"/>
      <c r="J128" s="158">
        <f>J251</f>
        <v>0</v>
      </c>
      <c r="K128" s="155"/>
      <c r="L128" s="159"/>
    </row>
    <row r="129" spans="1:31" s="10" customFormat="1" ht="19.899999999999999" customHeight="1">
      <c r="B129" s="160"/>
      <c r="C129" s="105"/>
      <c r="D129" s="161" t="s">
        <v>2146</v>
      </c>
      <c r="E129" s="162"/>
      <c r="F129" s="162"/>
      <c r="G129" s="162"/>
      <c r="H129" s="162"/>
      <c r="I129" s="162"/>
      <c r="J129" s="163">
        <f>J252</f>
        <v>0</v>
      </c>
      <c r="K129" s="105"/>
      <c r="L129" s="164"/>
    </row>
    <row r="130" spans="1:31" s="10" customFormat="1" ht="19.899999999999999" customHeight="1">
      <c r="B130" s="160"/>
      <c r="C130" s="105"/>
      <c r="D130" s="161" t="s">
        <v>2147</v>
      </c>
      <c r="E130" s="162"/>
      <c r="F130" s="162"/>
      <c r="G130" s="162"/>
      <c r="H130" s="162"/>
      <c r="I130" s="162"/>
      <c r="J130" s="163">
        <f>J254</f>
        <v>0</v>
      </c>
      <c r="K130" s="105"/>
      <c r="L130" s="164"/>
    </row>
    <row r="131" spans="1:31" s="2" customFormat="1" ht="21.75" customHeight="1">
      <c r="A131" s="35"/>
      <c r="B131" s="36"/>
      <c r="C131" s="37"/>
      <c r="D131" s="37"/>
      <c r="E131" s="37"/>
      <c r="F131" s="37"/>
      <c r="G131" s="37"/>
      <c r="H131" s="37"/>
      <c r="I131" s="37"/>
      <c r="J131" s="37"/>
      <c r="K131" s="37"/>
      <c r="L131" s="52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pans="1:31" s="2" customFormat="1" ht="6.95" customHeight="1">
      <c r="A132" s="35"/>
      <c r="B132" s="55"/>
      <c r="C132" s="56"/>
      <c r="D132" s="56"/>
      <c r="E132" s="56"/>
      <c r="F132" s="56"/>
      <c r="G132" s="56"/>
      <c r="H132" s="56"/>
      <c r="I132" s="56"/>
      <c r="J132" s="56"/>
      <c r="K132" s="56"/>
      <c r="L132" s="52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6" spans="1:31" s="2" customFormat="1" ht="6.95" customHeight="1">
      <c r="A136" s="35"/>
      <c r="B136" s="57"/>
      <c r="C136" s="58"/>
      <c r="D136" s="58"/>
      <c r="E136" s="58"/>
      <c r="F136" s="58"/>
      <c r="G136" s="58"/>
      <c r="H136" s="58"/>
      <c r="I136" s="58"/>
      <c r="J136" s="58"/>
      <c r="K136" s="58"/>
      <c r="L136" s="52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</row>
    <row r="137" spans="1:31" s="2" customFormat="1" ht="24.95" customHeight="1">
      <c r="A137" s="35"/>
      <c r="B137" s="36"/>
      <c r="C137" s="24" t="s">
        <v>144</v>
      </c>
      <c r="D137" s="37"/>
      <c r="E137" s="37"/>
      <c r="F137" s="37"/>
      <c r="G137" s="37"/>
      <c r="H137" s="37"/>
      <c r="I137" s="37"/>
      <c r="J137" s="37"/>
      <c r="K137" s="37"/>
      <c r="L137" s="52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</row>
    <row r="138" spans="1:31" s="2" customFormat="1" ht="6.95" customHeight="1">
      <c r="A138" s="35"/>
      <c r="B138" s="36"/>
      <c r="C138" s="37"/>
      <c r="D138" s="37"/>
      <c r="E138" s="37"/>
      <c r="F138" s="37"/>
      <c r="G138" s="37"/>
      <c r="H138" s="37"/>
      <c r="I138" s="37"/>
      <c r="J138" s="37"/>
      <c r="K138" s="37"/>
      <c r="L138" s="52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</row>
    <row r="139" spans="1:31" s="2" customFormat="1" ht="12" customHeight="1">
      <c r="A139" s="35"/>
      <c r="B139" s="36"/>
      <c r="C139" s="30" t="s">
        <v>16</v>
      </c>
      <c r="D139" s="37"/>
      <c r="E139" s="37"/>
      <c r="F139" s="37"/>
      <c r="G139" s="37"/>
      <c r="H139" s="37"/>
      <c r="I139" s="37"/>
      <c r="J139" s="37"/>
      <c r="K139" s="37"/>
      <c r="L139" s="52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</row>
    <row r="140" spans="1:31" s="2" customFormat="1" ht="16.5" customHeight="1">
      <c r="A140" s="35"/>
      <c r="B140" s="36"/>
      <c r="C140" s="37"/>
      <c r="D140" s="37"/>
      <c r="E140" s="327" t="str">
        <f>E7</f>
        <v>Praha Zbraslav ON - oprava</v>
      </c>
      <c r="F140" s="328"/>
      <c r="G140" s="328"/>
      <c r="H140" s="328"/>
      <c r="I140" s="37"/>
      <c r="J140" s="37"/>
      <c r="K140" s="37"/>
      <c r="L140" s="52"/>
      <c r="S140" s="35"/>
      <c r="T140" s="3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</row>
    <row r="141" spans="1:31" s="2" customFormat="1" ht="12" customHeight="1">
      <c r="A141" s="35"/>
      <c r="B141" s="36"/>
      <c r="C141" s="30" t="s">
        <v>124</v>
      </c>
      <c r="D141" s="37"/>
      <c r="E141" s="37"/>
      <c r="F141" s="37"/>
      <c r="G141" s="37"/>
      <c r="H141" s="37"/>
      <c r="I141" s="37"/>
      <c r="J141" s="37"/>
      <c r="K141" s="37"/>
      <c r="L141" s="52"/>
      <c r="S141" s="35"/>
      <c r="T141" s="3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</row>
    <row r="142" spans="1:31" s="2" customFormat="1" ht="30" customHeight="1">
      <c r="A142" s="35"/>
      <c r="B142" s="36"/>
      <c r="C142" s="37"/>
      <c r="D142" s="37"/>
      <c r="E142" s="280" t="str">
        <f>E9</f>
        <v>SO.05 - Oprava elektroinstalace provozních prostor a hromosvodu</v>
      </c>
      <c r="F142" s="329"/>
      <c r="G142" s="329"/>
      <c r="H142" s="329"/>
      <c r="I142" s="37"/>
      <c r="J142" s="37"/>
      <c r="K142" s="37"/>
      <c r="L142" s="52"/>
      <c r="S142" s="35"/>
      <c r="T142" s="35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</row>
    <row r="143" spans="1:31" s="2" customFormat="1" ht="6.95" customHeight="1">
      <c r="A143" s="35"/>
      <c r="B143" s="36"/>
      <c r="C143" s="37"/>
      <c r="D143" s="37"/>
      <c r="E143" s="37"/>
      <c r="F143" s="37"/>
      <c r="G143" s="37"/>
      <c r="H143" s="37"/>
      <c r="I143" s="37"/>
      <c r="J143" s="37"/>
      <c r="K143" s="37"/>
      <c r="L143" s="52"/>
      <c r="S143" s="35"/>
      <c r="T143" s="35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</row>
    <row r="144" spans="1:31" s="2" customFormat="1" ht="12" customHeight="1">
      <c r="A144" s="35"/>
      <c r="B144" s="36"/>
      <c r="C144" s="30" t="s">
        <v>20</v>
      </c>
      <c r="D144" s="37"/>
      <c r="E144" s="37"/>
      <c r="F144" s="28" t="str">
        <f>F12</f>
        <v>Praha Zbraslav</v>
      </c>
      <c r="G144" s="37"/>
      <c r="H144" s="37"/>
      <c r="I144" s="30" t="s">
        <v>22</v>
      </c>
      <c r="J144" s="67" t="str">
        <f>IF(J12="","",J12)</f>
        <v>11. 1. 2023</v>
      </c>
      <c r="K144" s="37"/>
      <c r="L144" s="52"/>
      <c r="S144" s="35"/>
      <c r="T144" s="35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</row>
    <row r="145" spans="1:65" s="2" customFormat="1" ht="6.95" customHeight="1">
      <c r="A145" s="35"/>
      <c r="B145" s="36"/>
      <c r="C145" s="37"/>
      <c r="D145" s="37"/>
      <c r="E145" s="37"/>
      <c r="F145" s="37"/>
      <c r="G145" s="37"/>
      <c r="H145" s="37"/>
      <c r="I145" s="37"/>
      <c r="J145" s="37"/>
      <c r="K145" s="37"/>
      <c r="L145" s="52"/>
      <c r="S145" s="35"/>
      <c r="T145" s="35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</row>
    <row r="146" spans="1:65" s="2" customFormat="1" ht="15.2" customHeight="1">
      <c r="A146" s="35"/>
      <c r="B146" s="36"/>
      <c r="C146" s="30" t="s">
        <v>24</v>
      </c>
      <c r="D146" s="37"/>
      <c r="E146" s="37"/>
      <c r="F146" s="28" t="str">
        <f>E15</f>
        <v>Správa železnic, státní organizace</v>
      </c>
      <c r="G146" s="37"/>
      <c r="H146" s="37"/>
      <c r="I146" s="30" t="s">
        <v>32</v>
      </c>
      <c r="J146" s="33" t="str">
        <f>E21</f>
        <v xml:space="preserve"> </v>
      </c>
      <c r="K146" s="37"/>
      <c r="L146" s="52"/>
      <c r="S146" s="35"/>
      <c r="T146" s="35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</row>
    <row r="147" spans="1:65" s="2" customFormat="1" ht="15.2" customHeight="1">
      <c r="A147" s="35"/>
      <c r="B147" s="36"/>
      <c r="C147" s="30" t="s">
        <v>30</v>
      </c>
      <c r="D147" s="37"/>
      <c r="E147" s="37"/>
      <c r="F147" s="28" t="str">
        <f>IF(E18="","",E18)</f>
        <v>Vyplň údaj</v>
      </c>
      <c r="G147" s="37"/>
      <c r="H147" s="37"/>
      <c r="I147" s="30" t="s">
        <v>35</v>
      </c>
      <c r="J147" s="33" t="str">
        <f>E24</f>
        <v>Karel Zamrazil</v>
      </c>
      <c r="K147" s="37"/>
      <c r="L147" s="52"/>
      <c r="S147" s="35"/>
      <c r="T147" s="35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</row>
    <row r="148" spans="1:65" s="2" customFormat="1" ht="10.35" customHeight="1">
      <c r="A148" s="35"/>
      <c r="B148" s="36"/>
      <c r="C148" s="37"/>
      <c r="D148" s="37"/>
      <c r="E148" s="37"/>
      <c r="F148" s="37"/>
      <c r="G148" s="37"/>
      <c r="H148" s="37"/>
      <c r="I148" s="37"/>
      <c r="J148" s="37"/>
      <c r="K148" s="37"/>
      <c r="L148" s="52"/>
      <c r="S148" s="35"/>
      <c r="T148" s="35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</row>
    <row r="149" spans="1:65" s="11" customFormat="1" ht="29.25" customHeight="1">
      <c r="A149" s="165"/>
      <c r="B149" s="166"/>
      <c r="C149" s="167" t="s">
        <v>145</v>
      </c>
      <c r="D149" s="168" t="s">
        <v>63</v>
      </c>
      <c r="E149" s="168" t="s">
        <v>59</v>
      </c>
      <c r="F149" s="168" t="s">
        <v>60</v>
      </c>
      <c r="G149" s="168" t="s">
        <v>146</v>
      </c>
      <c r="H149" s="168" t="s">
        <v>147</v>
      </c>
      <c r="I149" s="168" t="s">
        <v>148</v>
      </c>
      <c r="J149" s="169" t="s">
        <v>128</v>
      </c>
      <c r="K149" s="170" t="s">
        <v>149</v>
      </c>
      <c r="L149" s="171"/>
      <c r="M149" s="76" t="s">
        <v>1</v>
      </c>
      <c r="N149" s="77" t="s">
        <v>42</v>
      </c>
      <c r="O149" s="77" t="s">
        <v>150</v>
      </c>
      <c r="P149" s="77" t="s">
        <v>151</v>
      </c>
      <c r="Q149" s="77" t="s">
        <v>152</v>
      </c>
      <c r="R149" s="77" t="s">
        <v>153</v>
      </c>
      <c r="S149" s="77" t="s">
        <v>154</v>
      </c>
      <c r="T149" s="78" t="s">
        <v>155</v>
      </c>
      <c r="U149" s="165"/>
      <c r="V149" s="165"/>
      <c r="W149" s="165"/>
      <c r="X149" s="165"/>
      <c r="Y149" s="165"/>
      <c r="Z149" s="165"/>
      <c r="AA149" s="165"/>
      <c r="AB149" s="165"/>
      <c r="AC149" s="165"/>
      <c r="AD149" s="165"/>
      <c r="AE149" s="165"/>
    </row>
    <row r="150" spans="1:65" s="2" customFormat="1" ht="22.9" customHeight="1">
      <c r="A150" s="35"/>
      <c r="B150" s="36"/>
      <c r="C150" s="83" t="s">
        <v>156</v>
      </c>
      <c r="D150" s="37"/>
      <c r="E150" s="37"/>
      <c r="F150" s="37"/>
      <c r="G150" s="37"/>
      <c r="H150" s="37"/>
      <c r="I150" s="37"/>
      <c r="J150" s="172">
        <f>BK150</f>
        <v>0</v>
      </c>
      <c r="K150" s="37"/>
      <c r="L150" s="40"/>
      <c r="M150" s="79"/>
      <c r="N150" s="173"/>
      <c r="O150" s="80"/>
      <c r="P150" s="174">
        <f>P151+P212+P243+P251</f>
        <v>0</v>
      </c>
      <c r="Q150" s="80"/>
      <c r="R150" s="174">
        <f>R151+R212+R243+R251</f>
        <v>0</v>
      </c>
      <c r="S150" s="80"/>
      <c r="T150" s="175">
        <f>T151+T212+T243+T251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8" t="s">
        <v>77</v>
      </c>
      <c r="AU150" s="18" t="s">
        <v>130</v>
      </c>
      <c r="BK150" s="176">
        <f>BK151+BK212+BK243+BK251</f>
        <v>0</v>
      </c>
    </row>
    <row r="151" spans="1:65" s="12" customFormat="1" ht="25.9" customHeight="1">
      <c r="B151" s="177"/>
      <c r="C151" s="178"/>
      <c r="D151" s="179" t="s">
        <v>77</v>
      </c>
      <c r="E151" s="180" t="s">
        <v>1799</v>
      </c>
      <c r="F151" s="180" t="s">
        <v>2148</v>
      </c>
      <c r="G151" s="178"/>
      <c r="H151" s="178"/>
      <c r="I151" s="181"/>
      <c r="J151" s="182">
        <f>BK151</f>
        <v>0</v>
      </c>
      <c r="K151" s="178"/>
      <c r="L151" s="183"/>
      <c r="M151" s="184"/>
      <c r="N151" s="185"/>
      <c r="O151" s="185"/>
      <c r="P151" s="186">
        <f>P152+P155+P157+P159+P163+P176+P182+P184+P186+P188+P190+P192+P198+P204+P206+P208+P209</f>
        <v>0</v>
      </c>
      <c r="Q151" s="185"/>
      <c r="R151" s="186">
        <f>R152+R155+R157+R159+R163+R176+R182+R184+R186+R188+R190+R192+R198+R204+R206+R208+R209</f>
        <v>0</v>
      </c>
      <c r="S151" s="185"/>
      <c r="T151" s="187">
        <f>T152+T155+T157+T159+T163+T176+T182+T184+T186+T188+T190+T192+T198+T204+T206+T208+T209</f>
        <v>0</v>
      </c>
      <c r="AR151" s="188" t="s">
        <v>86</v>
      </c>
      <c r="AT151" s="189" t="s">
        <v>77</v>
      </c>
      <c r="AU151" s="189" t="s">
        <v>78</v>
      </c>
      <c r="AY151" s="188" t="s">
        <v>159</v>
      </c>
      <c r="BK151" s="190">
        <f>BK152+BK155+BK157+BK159+BK163+BK176+BK182+BK184+BK186+BK188+BK190+BK192+BK198+BK204+BK206+BK208+BK209</f>
        <v>0</v>
      </c>
    </row>
    <row r="152" spans="1:65" s="12" customFormat="1" ht="22.9" customHeight="1">
      <c r="B152" s="177"/>
      <c r="C152" s="178"/>
      <c r="D152" s="179" t="s">
        <v>77</v>
      </c>
      <c r="E152" s="191" t="s">
        <v>1801</v>
      </c>
      <c r="F152" s="191" t="s">
        <v>1840</v>
      </c>
      <c r="G152" s="178"/>
      <c r="H152" s="178"/>
      <c r="I152" s="181"/>
      <c r="J152" s="192">
        <f>BK152</f>
        <v>0</v>
      </c>
      <c r="K152" s="178"/>
      <c r="L152" s="183"/>
      <c r="M152" s="184"/>
      <c r="N152" s="185"/>
      <c r="O152" s="185"/>
      <c r="P152" s="186">
        <f>SUM(P153:P154)</f>
        <v>0</v>
      </c>
      <c r="Q152" s="185"/>
      <c r="R152" s="186">
        <f>SUM(R153:R154)</f>
        <v>0</v>
      </c>
      <c r="S152" s="185"/>
      <c r="T152" s="187">
        <f>SUM(T153:T154)</f>
        <v>0</v>
      </c>
      <c r="AR152" s="188" t="s">
        <v>86</v>
      </c>
      <c r="AT152" s="189" t="s">
        <v>77</v>
      </c>
      <c r="AU152" s="189" t="s">
        <v>86</v>
      </c>
      <c r="AY152" s="188" t="s">
        <v>159</v>
      </c>
      <c r="BK152" s="190">
        <f>SUM(BK153:BK154)</f>
        <v>0</v>
      </c>
    </row>
    <row r="153" spans="1:65" s="2" customFormat="1" ht="16.5" customHeight="1">
      <c r="A153" s="35"/>
      <c r="B153" s="36"/>
      <c r="C153" s="193" t="s">
        <v>86</v>
      </c>
      <c r="D153" s="193" t="s">
        <v>162</v>
      </c>
      <c r="E153" s="194" t="s">
        <v>2149</v>
      </c>
      <c r="F153" s="195" t="s">
        <v>2150</v>
      </c>
      <c r="G153" s="196" t="s">
        <v>1805</v>
      </c>
      <c r="H153" s="197">
        <v>4</v>
      </c>
      <c r="I153" s="198"/>
      <c r="J153" s="199">
        <f>ROUND(I153*H153,2)</f>
        <v>0</v>
      </c>
      <c r="K153" s="200"/>
      <c r="L153" s="40"/>
      <c r="M153" s="201" t="s">
        <v>1</v>
      </c>
      <c r="N153" s="202" t="s">
        <v>43</v>
      </c>
      <c r="O153" s="72"/>
      <c r="P153" s="203">
        <f>O153*H153</f>
        <v>0</v>
      </c>
      <c r="Q153" s="203">
        <v>0</v>
      </c>
      <c r="R153" s="203">
        <f>Q153*H153</f>
        <v>0</v>
      </c>
      <c r="S153" s="203">
        <v>0</v>
      </c>
      <c r="T153" s="204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05" t="s">
        <v>166</v>
      </c>
      <c r="AT153" s="205" t="s">
        <v>162</v>
      </c>
      <c r="AU153" s="205" t="s">
        <v>88</v>
      </c>
      <c r="AY153" s="18" t="s">
        <v>159</v>
      </c>
      <c r="BE153" s="206">
        <f>IF(N153="základní",J153,0)</f>
        <v>0</v>
      </c>
      <c r="BF153" s="206">
        <f>IF(N153="snížená",J153,0)</f>
        <v>0</v>
      </c>
      <c r="BG153" s="206">
        <f>IF(N153="zákl. přenesená",J153,0)</f>
        <v>0</v>
      </c>
      <c r="BH153" s="206">
        <f>IF(N153="sníž. přenesená",J153,0)</f>
        <v>0</v>
      </c>
      <c r="BI153" s="206">
        <f>IF(N153="nulová",J153,0)</f>
        <v>0</v>
      </c>
      <c r="BJ153" s="18" t="s">
        <v>86</v>
      </c>
      <c r="BK153" s="206">
        <f>ROUND(I153*H153,2)</f>
        <v>0</v>
      </c>
      <c r="BL153" s="18" t="s">
        <v>166</v>
      </c>
      <c r="BM153" s="205" t="s">
        <v>2151</v>
      </c>
    </row>
    <row r="154" spans="1:65" s="2" customFormat="1" ht="24.2" customHeight="1">
      <c r="A154" s="35"/>
      <c r="B154" s="36"/>
      <c r="C154" s="193" t="s">
        <v>88</v>
      </c>
      <c r="D154" s="193" t="s">
        <v>162</v>
      </c>
      <c r="E154" s="194" t="s">
        <v>2152</v>
      </c>
      <c r="F154" s="195" t="s">
        <v>2153</v>
      </c>
      <c r="G154" s="196" t="s">
        <v>1805</v>
      </c>
      <c r="H154" s="197">
        <v>12</v>
      </c>
      <c r="I154" s="198"/>
      <c r="J154" s="199">
        <f>ROUND(I154*H154,2)</f>
        <v>0</v>
      </c>
      <c r="K154" s="200"/>
      <c r="L154" s="40"/>
      <c r="M154" s="201" t="s">
        <v>1</v>
      </c>
      <c r="N154" s="202" t="s">
        <v>43</v>
      </c>
      <c r="O154" s="72"/>
      <c r="P154" s="203">
        <f>O154*H154</f>
        <v>0</v>
      </c>
      <c r="Q154" s="203">
        <v>0</v>
      </c>
      <c r="R154" s="203">
        <f>Q154*H154</f>
        <v>0</v>
      </c>
      <c r="S154" s="203">
        <v>0</v>
      </c>
      <c r="T154" s="204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05" t="s">
        <v>166</v>
      </c>
      <c r="AT154" s="205" t="s">
        <v>162</v>
      </c>
      <c r="AU154" s="205" t="s">
        <v>88</v>
      </c>
      <c r="AY154" s="18" t="s">
        <v>159</v>
      </c>
      <c r="BE154" s="206">
        <f>IF(N154="základní",J154,0)</f>
        <v>0</v>
      </c>
      <c r="BF154" s="206">
        <f>IF(N154="snížená",J154,0)</f>
        <v>0</v>
      </c>
      <c r="BG154" s="206">
        <f>IF(N154="zákl. přenesená",J154,0)</f>
        <v>0</v>
      </c>
      <c r="BH154" s="206">
        <f>IF(N154="sníž. přenesená",J154,0)</f>
        <v>0</v>
      </c>
      <c r="BI154" s="206">
        <f>IF(N154="nulová",J154,0)</f>
        <v>0</v>
      </c>
      <c r="BJ154" s="18" t="s">
        <v>86</v>
      </c>
      <c r="BK154" s="206">
        <f>ROUND(I154*H154,2)</f>
        <v>0</v>
      </c>
      <c r="BL154" s="18" t="s">
        <v>166</v>
      </c>
      <c r="BM154" s="205" t="s">
        <v>2154</v>
      </c>
    </row>
    <row r="155" spans="1:65" s="12" customFormat="1" ht="22.9" customHeight="1">
      <c r="B155" s="177"/>
      <c r="C155" s="178"/>
      <c r="D155" s="179" t="s">
        <v>77</v>
      </c>
      <c r="E155" s="191" t="s">
        <v>1813</v>
      </c>
      <c r="F155" s="191" t="s">
        <v>2155</v>
      </c>
      <c r="G155" s="178"/>
      <c r="H155" s="178"/>
      <c r="I155" s="181"/>
      <c r="J155" s="192">
        <f>BK155</f>
        <v>0</v>
      </c>
      <c r="K155" s="178"/>
      <c r="L155" s="183"/>
      <c r="M155" s="184"/>
      <c r="N155" s="185"/>
      <c r="O155" s="185"/>
      <c r="P155" s="186">
        <f>P156</f>
        <v>0</v>
      </c>
      <c r="Q155" s="185"/>
      <c r="R155" s="186">
        <f>R156</f>
        <v>0</v>
      </c>
      <c r="S155" s="185"/>
      <c r="T155" s="187">
        <f>T156</f>
        <v>0</v>
      </c>
      <c r="AR155" s="188" t="s">
        <v>86</v>
      </c>
      <c r="AT155" s="189" t="s">
        <v>77</v>
      </c>
      <c r="AU155" s="189" t="s">
        <v>86</v>
      </c>
      <c r="AY155" s="188" t="s">
        <v>159</v>
      </c>
      <c r="BK155" s="190">
        <f>BK156</f>
        <v>0</v>
      </c>
    </row>
    <row r="156" spans="1:65" s="2" customFormat="1" ht="24.2" customHeight="1">
      <c r="A156" s="35"/>
      <c r="B156" s="36"/>
      <c r="C156" s="193" t="s">
        <v>160</v>
      </c>
      <c r="D156" s="193" t="s">
        <v>162</v>
      </c>
      <c r="E156" s="194" t="s">
        <v>2156</v>
      </c>
      <c r="F156" s="195" t="s">
        <v>2157</v>
      </c>
      <c r="G156" s="196" t="s">
        <v>172</v>
      </c>
      <c r="H156" s="197">
        <v>1</v>
      </c>
      <c r="I156" s="198"/>
      <c r="J156" s="199">
        <f>ROUND(I156*H156,2)</f>
        <v>0</v>
      </c>
      <c r="K156" s="200"/>
      <c r="L156" s="40"/>
      <c r="M156" s="201" t="s">
        <v>1</v>
      </c>
      <c r="N156" s="202" t="s">
        <v>43</v>
      </c>
      <c r="O156" s="72"/>
      <c r="P156" s="203">
        <f>O156*H156</f>
        <v>0</v>
      </c>
      <c r="Q156" s="203">
        <v>0</v>
      </c>
      <c r="R156" s="203">
        <f>Q156*H156</f>
        <v>0</v>
      </c>
      <c r="S156" s="203">
        <v>0</v>
      </c>
      <c r="T156" s="204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05" t="s">
        <v>166</v>
      </c>
      <c r="AT156" s="205" t="s">
        <v>162</v>
      </c>
      <c r="AU156" s="205" t="s">
        <v>88</v>
      </c>
      <c r="AY156" s="18" t="s">
        <v>159</v>
      </c>
      <c r="BE156" s="206">
        <f>IF(N156="základní",J156,0)</f>
        <v>0</v>
      </c>
      <c r="BF156" s="206">
        <f>IF(N156="snížená",J156,0)</f>
        <v>0</v>
      </c>
      <c r="BG156" s="206">
        <f>IF(N156="zákl. přenesená",J156,0)</f>
        <v>0</v>
      </c>
      <c r="BH156" s="206">
        <f>IF(N156="sníž. přenesená",J156,0)</f>
        <v>0</v>
      </c>
      <c r="BI156" s="206">
        <f>IF(N156="nulová",J156,0)</f>
        <v>0</v>
      </c>
      <c r="BJ156" s="18" t="s">
        <v>86</v>
      </c>
      <c r="BK156" s="206">
        <f>ROUND(I156*H156,2)</f>
        <v>0</v>
      </c>
      <c r="BL156" s="18" t="s">
        <v>166</v>
      </c>
      <c r="BM156" s="205" t="s">
        <v>2158</v>
      </c>
    </row>
    <row r="157" spans="1:65" s="12" customFormat="1" ht="22.9" customHeight="1">
      <c r="B157" s="177"/>
      <c r="C157" s="178"/>
      <c r="D157" s="179" t="s">
        <v>77</v>
      </c>
      <c r="E157" s="191" t="s">
        <v>1821</v>
      </c>
      <c r="F157" s="191" t="s">
        <v>2159</v>
      </c>
      <c r="G157" s="178"/>
      <c r="H157" s="178"/>
      <c r="I157" s="181"/>
      <c r="J157" s="192">
        <f>BK157</f>
        <v>0</v>
      </c>
      <c r="K157" s="178"/>
      <c r="L157" s="183"/>
      <c r="M157" s="184"/>
      <c r="N157" s="185"/>
      <c r="O157" s="185"/>
      <c r="P157" s="186">
        <f>P158</f>
        <v>0</v>
      </c>
      <c r="Q157" s="185"/>
      <c r="R157" s="186">
        <f>R158</f>
        <v>0</v>
      </c>
      <c r="S157" s="185"/>
      <c r="T157" s="187">
        <f>T158</f>
        <v>0</v>
      </c>
      <c r="AR157" s="188" t="s">
        <v>86</v>
      </c>
      <c r="AT157" s="189" t="s">
        <v>77</v>
      </c>
      <c r="AU157" s="189" t="s">
        <v>86</v>
      </c>
      <c r="AY157" s="188" t="s">
        <v>159</v>
      </c>
      <c r="BK157" s="190">
        <f>BK158</f>
        <v>0</v>
      </c>
    </row>
    <row r="158" spans="1:65" s="2" customFormat="1" ht="24.2" customHeight="1">
      <c r="A158" s="35"/>
      <c r="B158" s="36"/>
      <c r="C158" s="193" t="s">
        <v>166</v>
      </c>
      <c r="D158" s="193" t="s">
        <v>162</v>
      </c>
      <c r="E158" s="194" t="s">
        <v>2160</v>
      </c>
      <c r="F158" s="195" t="s">
        <v>2161</v>
      </c>
      <c r="G158" s="196" t="s">
        <v>1805</v>
      </c>
      <c r="H158" s="197">
        <v>3</v>
      </c>
      <c r="I158" s="198"/>
      <c r="J158" s="199">
        <f>ROUND(I158*H158,2)</f>
        <v>0</v>
      </c>
      <c r="K158" s="200"/>
      <c r="L158" s="40"/>
      <c r="M158" s="201" t="s">
        <v>1</v>
      </c>
      <c r="N158" s="202" t="s">
        <v>43</v>
      </c>
      <c r="O158" s="72"/>
      <c r="P158" s="203">
        <f>O158*H158</f>
        <v>0</v>
      </c>
      <c r="Q158" s="203">
        <v>0</v>
      </c>
      <c r="R158" s="203">
        <f>Q158*H158</f>
        <v>0</v>
      </c>
      <c r="S158" s="203">
        <v>0</v>
      </c>
      <c r="T158" s="204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05" t="s">
        <v>166</v>
      </c>
      <c r="AT158" s="205" t="s">
        <v>162</v>
      </c>
      <c r="AU158" s="205" t="s">
        <v>88</v>
      </c>
      <c r="AY158" s="18" t="s">
        <v>159</v>
      </c>
      <c r="BE158" s="206">
        <f>IF(N158="základní",J158,0)</f>
        <v>0</v>
      </c>
      <c r="BF158" s="206">
        <f>IF(N158="snížená",J158,0)</f>
        <v>0</v>
      </c>
      <c r="BG158" s="206">
        <f>IF(N158="zákl. přenesená",J158,0)</f>
        <v>0</v>
      </c>
      <c r="BH158" s="206">
        <f>IF(N158="sníž. přenesená",J158,0)</f>
        <v>0</v>
      </c>
      <c r="BI158" s="206">
        <f>IF(N158="nulová",J158,0)</f>
        <v>0</v>
      </c>
      <c r="BJ158" s="18" t="s">
        <v>86</v>
      </c>
      <c r="BK158" s="206">
        <f>ROUND(I158*H158,2)</f>
        <v>0</v>
      </c>
      <c r="BL158" s="18" t="s">
        <v>166</v>
      </c>
      <c r="BM158" s="205" t="s">
        <v>2162</v>
      </c>
    </row>
    <row r="159" spans="1:65" s="12" customFormat="1" ht="22.9" customHeight="1">
      <c r="B159" s="177"/>
      <c r="C159" s="178"/>
      <c r="D159" s="179" t="s">
        <v>77</v>
      </c>
      <c r="E159" s="191" t="s">
        <v>1832</v>
      </c>
      <c r="F159" s="191" t="s">
        <v>1845</v>
      </c>
      <c r="G159" s="178"/>
      <c r="H159" s="178"/>
      <c r="I159" s="181"/>
      <c r="J159" s="192">
        <f>BK159</f>
        <v>0</v>
      </c>
      <c r="K159" s="178"/>
      <c r="L159" s="183"/>
      <c r="M159" s="184"/>
      <c r="N159" s="185"/>
      <c r="O159" s="185"/>
      <c r="P159" s="186">
        <f>SUM(P160:P162)</f>
        <v>0</v>
      </c>
      <c r="Q159" s="185"/>
      <c r="R159" s="186">
        <f>SUM(R160:R162)</f>
        <v>0</v>
      </c>
      <c r="S159" s="185"/>
      <c r="T159" s="187">
        <f>SUM(T160:T162)</f>
        <v>0</v>
      </c>
      <c r="AR159" s="188" t="s">
        <v>86</v>
      </c>
      <c r="AT159" s="189" t="s">
        <v>77</v>
      </c>
      <c r="AU159" s="189" t="s">
        <v>86</v>
      </c>
      <c r="AY159" s="188" t="s">
        <v>159</v>
      </c>
      <c r="BK159" s="190">
        <f>SUM(BK160:BK162)</f>
        <v>0</v>
      </c>
    </row>
    <row r="160" spans="1:65" s="2" customFormat="1" ht="16.5" customHeight="1">
      <c r="A160" s="35"/>
      <c r="B160" s="36"/>
      <c r="C160" s="193" t="s">
        <v>187</v>
      </c>
      <c r="D160" s="193" t="s">
        <v>162</v>
      </c>
      <c r="E160" s="194" t="s">
        <v>1849</v>
      </c>
      <c r="F160" s="195" t="s">
        <v>1850</v>
      </c>
      <c r="G160" s="196" t="s">
        <v>249</v>
      </c>
      <c r="H160" s="197">
        <v>270</v>
      </c>
      <c r="I160" s="198"/>
      <c r="J160" s="199">
        <f>ROUND(I160*H160,2)</f>
        <v>0</v>
      </c>
      <c r="K160" s="200"/>
      <c r="L160" s="40"/>
      <c r="M160" s="201" t="s">
        <v>1</v>
      </c>
      <c r="N160" s="202" t="s">
        <v>43</v>
      </c>
      <c r="O160" s="72"/>
      <c r="P160" s="203">
        <f>O160*H160</f>
        <v>0</v>
      </c>
      <c r="Q160" s="203">
        <v>0</v>
      </c>
      <c r="R160" s="203">
        <f>Q160*H160</f>
        <v>0</v>
      </c>
      <c r="S160" s="203">
        <v>0</v>
      </c>
      <c r="T160" s="204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05" t="s">
        <v>166</v>
      </c>
      <c r="AT160" s="205" t="s">
        <v>162</v>
      </c>
      <c r="AU160" s="205" t="s">
        <v>88</v>
      </c>
      <c r="AY160" s="18" t="s">
        <v>159</v>
      </c>
      <c r="BE160" s="206">
        <f>IF(N160="základní",J160,0)</f>
        <v>0</v>
      </c>
      <c r="BF160" s="206">
        <f>IF(N160="snížená",J160,0)</f>
        <v>0</v>
      </c>
      <c r="BG160" s="206">
        <f>IF(N160="zákl. přenesená",J160,0)</f>
        <v>0</v>
      </c>
      <c r="BH160" s="206">
        <f>IF(N160="sníž. přenesená",J160,0)</f>
        <v>0</v>
      </c>
      <c r="BI160" s="206">
        <f>IF(N160="nulová",J160,0)</f>
        <v>0</v>
      </c>
      <c r="BJ160" s="18" t="s">
        <v>86</v>
      </c>
      <c r="BK160" s="206">
        <f>ROUND(I160*H160,2)</f>
        <v>0</v>
      </c>
      <c r="BL160" s="18" t="s">
        <v>166</v>
      </c>
      <c r="BM160" s="205" t="s">
        <v>2163</v>
      </c>
    </row>
    <row r="161" spans="1:65" s="2" customFormat="1" ht="16.5" customHeight="1">
      <c r="A161" s="35"/>
      <c r="B161" s="36"/>
      <c r="C161" s="193" t="s">
        <v>191</v>
      </c>
      <c r="D161" s="193" t="s">
        <v>162</v>
      </c>
      <c r="E161" s="194" t="s">
        <v>1852</v>
      </c>
      <c r="F161" s="195" t="s">
        <v>1853</v>
      </c>
      <c r="G161" s="196" t="s">
        <v>249</v>
      </c>
      <c r="H161" s="197">
        <v>50</v>
      </c>
      <c r="I161" s="198"/>
      <c r="J161" s="199">
        <f>ROUND(I161*H161,2)</f>
        <v>0</v>
      </c>
      <c r="K161" s="200"/>
      <c r="L161" s="40"/>
      <c r="M161" s="201" t="s">
        <v>1</v>
      </c>
      <c r="N161" s="202" t="s">
        <v>43</v>
      </c>
      <c r="O161" s="72"/>
      <c r="P161" s="203">
        <f>O161*H161</f>
        <v>0</v>
      </c>
      <c r="Q161" s="203">
        <v>0</v>
      </c>
      <c r="R161" s="203">
        <f>Q161*H161</f>
        <v>0</v>
      </c>
      <c r="S161" s="203">
        <v>0</v>
      </c>
      <c r="T161" s="204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5" t="s">
        <v>166</v>
      </c>
      <c r="AT161" s="205" t="s">
        <v>162</v>
      </c>
      <c r="AU161" s="205" t="s">
        <v>88</v>
      </c>
      <c r="AY161" s="18" t="s">
        <v>159</v>
      </c>
      <c r="BE161" s="206">
        <f>IF(N161="základní",J161,0)</f>
        <v>0</v>
      </c>
      <c r="BF161" s="206">
        <f>IF(N161="snížená",J161,0)</f>
        <v>0</v>
      </c>
      <c r="BG161" s="206">
        <f>IF(N161="zákl. přenesená",J161,0)</f>
        <v>0</v>
      </c>
      <c r="BH161" s="206">
        <f>IF(N161="sníž. přenesená",J161,0)</f>
        <v>0</v>
      </c>
      <c r="BI161" s="206">
        <f>IF(N161="nulová",J161,0)</f>
        <v>0</v>
      </c>
      <c r="BJ161" s="18" t="s">
        <v>86</v>
      </c>
      <c r="BK161" s="206">
        <f>ROUND(I161*H161,2)</f>
        <v>0</v>
      </c>
      <c r="BL161" s="18" t="s">
        <v>166</v>
      </c>
      <c r="BM161" s="205" t="s">
        <v>2164</v>
      </c>
    </row>
    <row r="162" spans="1:65" s="2" customFormat="1" ht="16.5" customHeight="1">
      <c r="A162" s="35"/>
      <c r="B162" s="36"/>
      <c r="C162" s="193" t="s">
        <v>195</v>
      </c>
      <c r="D162" s="193" t="s">
        <v>162</v>
      </c>
      <c r="E162" s="194" t="s">
        <v>1855</v>
      </c>
      <c r="F162" s="195" t="s">
        <v>1856</v>
      </c>
      <c r="G162" s="196" t="s">
        <v>249</v>
      </c>
      <c r="H162" s="197">
        <v>10</v>
      </c>
      <c r="I162" s="198"/>
      <c r="J162" s="199">
        <f>ROUND(I162*H162,2)</f>
        <v>0</v>
      </c>
      <c r="K162" s="200"/>
      <c r="L162" s="40"/>
      <c r="M162" s="201" t="s">
        <v>1</v>
      </c>
      <c r="N162" s="202" t="s">
        <v>43</v>
      </c>
      <c r="O162" s="72"/>
      <c r="P162" s="203">
        <f>O162*H162</f>
        <v>0</v>
      </c>
      <c r="Q162" s="203">
        <v>0</v>
      </c>
      <c r="R162" s="203">
        <f>Q162*H162</f>
        <v>0</v>
      </c>
      <c r="S162" s="203">
        <v>0</v>
      </c>
      <c r="T162" s="204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05" t="s">
        <v>166</v>
      </c>
      <c r="AT162" s="205" t="s">
        <v>162</v>
      </c>
      <c r="AU162" s="205" t="s">
        <v>88</v>
      </c>
      <c r="AY162" s="18" t="s">
        <v>159</v>
      </c>
      <c r="BE162" s="206">
        <f>IF(N162="základní",J162,0)</f>
        <v>0</v>
      </c>
      <c r="BF162" s="206">
        <f>IF(N162="snížená",J162,0)</f>
        <v>0</v>
      </c>
      <c r="BG162" s="206">
        <f>IF(N162="zákl. přenesená",J162,0)</f>
        <v>0</v>
      </c>
      <c r="BH162" s="206">
        <f>IF(N162="sníž. přenesená",J162,0)</f>
        <v>0</v>
      </c>
      <c r="BI162" s="206">
        <f>IF(N162="nulová",J162,0)</f>
        <v>0</v>
      </c>
      <c r="BJ162" s="18" t="s">
        <v>86</v>
      </c>
      <c r="BK162" s="206">
        <f>ROUND(I162*H162,2)</f>
        <v>0</v>
      </c>
      <c r="BL162" s="18" t="s">
        <v>166</v>
      </c>
      <c r="BM162" s="205" t="s">
        <v>2165</v>
      </c>
    </row>
    <row r="163" spans="1:65" s="12" customFormat="1" ht="22.9" customHeight="1">
      <c r="B163" s="177"/>
      <c r="C163" s="178"/>
      <c r="D163" s="179" t="s">
        <v>77</v>
      </c>
      <c r="E163" s="191" t="s">
        <v>1837</v>
      </c>
      <c r="F163" s="191" t="s">
        <v>2166</v>
      </c>
      <c r="G163" s="178"/>
      <c r="H163" s="178"/>
      <c r="I163" s="181"/>
      <c r="J163" s="192">
        <f>BK163</f>
        <v>0</v>
      </c>
      <c r="K163" s="178"/>
      <c r="L163" s="183"/>
      <c r="M163" s="184"/>
      <c r="N163" s="185"/>
      <c r="O163" s="185"/>
      <c r="P163" s="186">
        <f>SUM(P164:P175)</f>
        <v>0</v>
      </c>
      <c r="Q163" s="185"/>
      <c r="R163" s="186">
        <f>SUM(R164:R175)</f>
        <v>0</v>
      </c>
      <c r="S163" s="185"/>
      <c r="T163" s="187">
        <f>SUM(T164:T175)</f>
        <v>0</v>
      </c>
      <c r="AR163" s="188" t="s">
        <v>86</v>
      </c>
      <c r="AT163" s="189" t="s">
        <v>77</v>
      </c>
      <c r="AU163" s="189" t="s">
        <v>86</v>
      </c>
      <c r="AY163" s="188" t="s">
        <v>159</v>
      </c>
      <c r="BK163" s="190">
        <f>SUM(BK164:BK175)</f>
        <v>0</v>
      </c>
    </row>
    <row r="164" spans="1:65" s="2" customFormat="1" ht="16.5" customHeight="1">
      <c r="A164" s="35"/>
      <c r="B164" s="36"/>
      <c r="C164" s="193" t="s">
        <v>200</v>
      </c>
      <c r="D164" s="193" t="s">
        <v>162</v>
      </c>
      <c r="E164" s="194" t="s">
        <v>2167</v>
      </c>
      <c r="F164" s="195" t="s">
        <v>2168</v>
      </c>
      <c r="G164" s="196" t="s">
        <v>249</v>
      </c>
      <c r="H164" s="197">
        <v>5</v>
      </c>
      <c r="I164" s="198"/>
      <c r="J164" s="199">
        <f t="shared" ref="J164:J175" si="0">ROUND(I164*H164,2)</f>
        <v>0</v>
      </c>
      <c r="K164" s="200"/>
      <c r="L164" s="40"/>
      <c r="M164" s="201" t="s">
        <v>1</v>
      </c>
      <c r="N164" s="202" t="s">
        <v>43</v>
      </c>
      <c r="O164" s="72"/>
      <c r="P164" s="203">
        <f t="shared" ref="P164:P175" si="1">O164*H164</f>
        <v>0</v>
      </c>
      <c r="Q164" s="203">
        <v>0</v>
      </c>
      <c r="R164" s="203">
        <f t="shared" ref="R164:R175" si="2">Q164*H164</f>
        <v>0</v>
      </c>
      <c r="S164" s="203">
        <v>0</v>
      </c>
      <c r="T164" s="204">
        <f t="shared" ref="T164:T175" si="3"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05" t="s">
        <v>166</v>
      </c>
      <c r="AT164" s="205" t="s">
        <v>162</v>
      </c>
      <c r="AU164" s="205" t="s">
        <v>88</v>
      </c>
      <c r="AY164" s="18" t="s">
        <v>159</v>
      </c>
      <c r="BE164" s="206">
        <f t="shared" ref="BE164:BE175" si="4">IF(N164="základní",J164,0)</f>
        <v>0</v>
      </c>
      <c r="BF164" s="206">
        <f t="shared" ref="BF164:BF175" si="5">IF(N164="snížená",J164,0)</f>
        <v>0</v>
      </c>
      <c r="BG164" s="206">
        <f t="shared" ref="BG164:BG175" si="6">IF(N164="zákl. přenesená",J164,0)</f>
        <v>0</v>
      </c>
      <c r="BH164" s="206">
        <f t="shared" ref="BH164:BH175" si="7">IF(N164="sníž. přenesená",J164,0)</f>
        <v>0</v>
      </c>
      <c r="BI164" s="206">
        <f t="shared" ref="BI164:BI175" si="8">IF(N164="nulová",J164,0)</f>
        <v>0</v>
      </c>
      <c r="BJ164" s="18" t="s">
        <v>86</v>
      </c>
      <c r="BK164" s="206">
        <f t="shared" ref="BK164:BK175" si="9">ROUND(I164*H164,2)</f>
        <v>0</v>
      </c>
      <c r="BL164" s="18" t="s">
        <v>166</v>
      </c>
      <c r="BM164" s="205" t="s">
        <v>2169</v>
      </c>
    </row>
    <row r="165" spans="1:65" s="2" customFormat="1" ht="16.5" customHeight="1">
      <c r="A165" s="35"/>
      <c r="B165" s="36"/>
      <c r="C165" s="193" t="s">
        <v>168</v>
      </c>
      <c r="D165" s="193" t="s">
        <v>162</v>
      </c>
      <c r="E165" s="194" t="s">
        <v>2170</v>
      </c>
      <c r="F165" s="195" t="s">
        <v>2171</v>
      </c>
      <c r="G165" s="196" t="s">
        <v>249</v>
      </c>
      <c r="H165" s="197">
        <v>5</v>
      </c>
      <c r="I165" s="198"/>
      <c r="J165" s="199">
        <f t="shared" si="0"/>
        <v>0</v>
      </c>
      <c r="K165" s="200"/>
      <c r="L165" s="40"/>
      <c r="M165" s="201" t="s">
        <v>1</v>
      </c>
      <c r="N165" s="202" t="s">
        <v>43</v>
      </c>
      <c r="O165" s="72"/>
      <c r="P165" s="203">
        <f t="shared" si="1"/>
        <v>0</v>
      </c>
      <c r="Q165" s="203">
        <v>0</v>
      </c>
      <c r="R165" s="203">
        <f t="shared" si="2"/>
        <v>0</v>
      </c>
      <c r="S165" s="203">
        <v>0</v>
      </c>
      <c r="T165" s="204">
        <f t="shared" si="3"/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05" t="s">
        <v>166</v>
      </c>
      <c r="AT165" s="205" t="s">
        <v>162</v>
      </c>
      <c r="AU165" s="205" t="s">
        <v>88</v>
      </c>
      <c r="AY165" s="18" t="s">
        <v>159</v>
      </c>
      <c r="BE165" s="206">
        <f t="shared" si="4"/>
        <v>0</v>
      </c>
      <c r="BF165" s="206">
        <f t="shared" si="5"/>
        <v>0</v>
      </c>
      <c r="BG165" s="206">
        <f t="shared" si="6"/>
        <v>0</v>
      </c>
      <c r="BH165" s="206">
        <f t="shared" si="7"/>
        <v>0</v>
      </c>
      <c r="BI165" s="206">
        <f t="shared" si="8"/>
        <v>0</v>
      </c>
      <c r="BJ165" s="18" t="s">
        <v>86</v>
      </c>
      <c r="BK165" s="206">
        <f t="shared" si="9"/>
        <v>0</v>
      </c>
      <c r="BL165" s="18" t="s">
        <v>166</v>
      </c>
      <c r="BM165" s="205" t="s">
        <v>2172</v>
      </c>
    </row>
    <row r="166" spans="1:65" s="2" customFormat="1" ht="16.5" customHeight="1">
      <c r="A166" s="35"/>
      <c r="B166" s="36"/>
      <c r="C166" s="193" t="s">
        <v>209</v>
      </c>
      <c r="D166" s="193" t="s">
        <v>162</v>
      </c>
      <c r="E166" s="194" t="s">
        <v>2173</v>
      </c>
      <c r="F166" s="195" t="s">
        <v>2174</v>
      </c>
      <c r="G166" s="196" t="s">
        <v>249</v>
      </c>
      <c r="H166" s="197">
        <v>5</v>
      </c>
      <c r="I166" s="198"/>
      <c r="J166" s="199">
        <f t="shared" si="0"/>
        <v>0</v>
      </c>
      <c r="K166" s="200"/>
      <c r="L166" s="40"/>
      <c r="M166" s="201" t="s">
        <v>1</v>
      </c>
      <c r="N166" s="202" t="s">
        <v>43</v>
      </c>
      <c r="O166" s="72"/>
      <c r="P166" s="203">
        <f t="shared" si="1"/>
        <v>0</v>
      </c>
      <c r="Q166" s="203">
        <v>0</v>
      </c>
      <c r="R166" s="203">
        <f t="shared" si="2"/>
        <v>0</v>
      </c>
      <c r="S166" s="203">
        <v>0</v>
      </c>
      <c r="T166" s="204">
        <f t="shared" si="3"/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05" t="s">
        <v>166</v>
      </c>
      <c r="AT166" s="205" t="s">
        <v>162</v>
      </c>
      <c r="AU166" s="205" t="s">
        <v>88</v>
      </c>
      <c r="AY166" s="18" t="s">
        <v>159</v>
      </c>
      <c r="BE166" s="206">
        <f t="shared" si="4"/>
        <v>0</v>
      </c>
      <c r="BF166" s="206">
        <f t="shared" si="5"/>
        <v>0</v>
      </c>
      <c r="BG166" s="206">
        <f t="shared" si="6"/>
        <v>0</v>
      </c>
      <c r="BH166" s="206">
        <f t="shared" si="7"/>
        <v>0</v>
      </c>
      <c r="BI166" s="206">
        <f t="shared" si="8"/>
        <v>0</v>
      </c>
      <c r="BJ166" s="18" t="s">
        <v>86</v>
      </c>
      <c r="BK166" s="206">
        <f t="shared" si="9"/>
        <v>0</v>
      </c>
      <c r="BL166" s="18" t="s">
        <v>166</v>
      </c>
      <c r="BM166" s="205" t="s">
        <v>2175</v>
      </c>
    </row>
    <row r="167" spans="1:65" s="2" customFormat="1" ht="16.5" customHeight="1">
      <c r="A167" s="35"/>
      <c r="B167" s="36"/>
      <c r="C167" s="193" t="s">
        <v>217</v>
      </c>
      <c r="D167" s="193" t="s">
        <v>162</v>
      </c>
      <c r="E167" s="194" t="s">
        <v>2176</v>
      </c>
      <c r="F167" s="195" t="s">
        <v>2177</v>
      </c>
      <c r="G167" s="196" t="s">
        <v>249</v>
      </c>
      <c r="H167" s="197">
        <v>5</v>
      </c>
      <c r="I167" s="198"/>
      <c r="J167" s="199">
        <f t="shared" si="0"/>
        <v>0</v>
      </c>
      <c r="K167" s="200"/>
      <c r="L167" s="40"/>
      <c r="M167" s="201" t="s">
        <v>1</v>
      </c>
      <c r="N167" s="202" t="s">
        <v>43</v>
      </c>
      <c r="O167" s="72"/>
      <c r="P167" s="203">
        <f t="shared" si="1"/>
        <v>0</v>
      </c>
      <c r="Q167" s="203">
        <v>0</v>
      </c>
      <c r="R167" s="203">
        <f t="shared" si="2"/>
        <v>0</v>
      </c>
      <c r="S167" s="203">
        <v>0</v>
      </c>
      <c r="T167" s="204">
        <f t="shared" si="3"/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05" t="s">
        <v>166</v>
      </c>
      <c r="AT167" s="205" t="s">
        <v>162</v>
      </c>
      <c r="AU167" s="205" t="s">
        <v>88</v>
      </c>
      <c r="AY167" s="18" t="s">
        <v>159</v>
      </c>
      <c r="BE167" s="206">
        <f t="shared" si="4"/>
        <v>0</v>
      </c>
      <c r="BF167" s="206">
        <f t="shared" si="5"/>
        <v>0</v>
      </c>
      <c r="BG167" s="206">
        <f t="shared" si="6"/>
        <v>0</v>
      </c>
      <c r="BH167" s="206">
        <f t="shared" si="7"/>
        <v>0</v>
      </c>
      <c r="BI167" s="206">
        <f t="shared" si="8"/>
        <v>0</v>
      </c>
      <c r="BJ167" s="18" t="s">
        <v>86</v>
      </c>
      <c r="BK167" s="206">
        <f t="shared" si="9"/>
        <v>0</v>
      </c>
      <c r="BL167" s="18" t="s">
        <v>166</v>
      </c>
      <c r="BM167" s="205" t="s">
        <v>2178</v>
      </c>
    </row>
    <row r="168" spans="1:65" s="2" customFormat="1" ht="16.5" customHeight="1">
      <c r="A168" s="35"/>
      <c r="B168" s="36"/>
      <c r="C168" s="193" t="s">
        <v>221</v>
      </c>
      <c r="D168" s="193" t="s">
        <v>162</v>
      </c>
      <c r="E168" s="194" t="s">
        <v>2179</v>
      </c>
      <c r="F168" s="195" t="s">
        <v>2180</v>
      </c>
      <c r="G168" s="196" t="s">
        <v>249</v>
      </c>
      <c r="H168" s="197">
        <v>5</v>
      </c>
      <c r="I168" s="198"/>
      <c r="J168" s="199">
        <f t="shared" si="0"/>
        <v>0</v>
      </c>
      <c r="K168" s="200"/>
      <c r="L168" s="40"/>
      <c r="M168" s="201" t="s">
        <v>1</v>
      </c>
      <c r="N168" s="202" t="s">
        <v>43</v>
      </c>
      <c r="O168" s="72"/>
      <c r="P168" s="203">
        <f t="shared" si="1"/>
        <v>0</v>
      </c>
      <c r="Q168" s="203">
        <v>0</v>
      </c>
      <c r="R168" s="203">
        <f t="shared" si="2"/>
        <v>0</v>
      </c>
      <c r="S168" s="203">
        <v>0</v>
      </c>
      <c r="T168" s="204">
        <f t="shared" si="3"/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05" t="s">
        <v>166</v>
      </c>
      <c r="AT168" s="205" t="s">
        <v>162</v>
      </c>
      <c r="AU168" s="205" t="s">
        <v>88</v>
      </c>
      <c r="AY168" s="18" t="s">
        <v>159</v>
      </c>
      <c r="BE168" s="206">
        <f t="shared" si="4"/>
        <v>0</v>
      </c>
      <c r="BF168" s="206">
        <f t="shared" si="5"/>
        <v>0</v>
      </c>
      <c r="BG168" s="206">
        <f t="shared" si="6"/>
        <v>0</v>
      </c>
      <c r="BH168" s="206">
        <f t="shared" si="7"/>
        <v>0</v>
      </c>
      <c r="BI168" s="206">
        <f t="shared" si="8"/>
        <v>0</v>
      </c>
      <c r="BJ168" s="18" t="s">
        <v>86</v>
      </c>
      <c r="BK168" s="206">
        <f t="shared" si="9"/>
        <v>0</v>
      </c>
      <c r="BL168" s="18" t="s">
        <v>166</v>
      </c>
      <c r="BM168" s="205" t="s">
        <v>2181</v>
      </c>
    </row>
    <row r="169" spans="1:65" s="2" customFormat="1" ht="16.5" customHeight="1">
      <c r="A169" s="35"/>
      <c r="B169" s="36"/>
      <c r="C169" s="193" t="s">
        <v>227</v>
      </c>
      <c r="D169" s="193" t="s">
        <v>162</v>
      </c>
      <c r="E169" s="194" t="s">
        <v>2182</v>
      </c>
      <c r="F169" s="195" t="s">
        <v>2183</v>
      </c>
      <c r="G169" s="196" t="s">
        <v>249</v>
      </c>
      <c r="H169" s="197">
        <v>5</v>
      </c>
      <c r="I169" s="198"/>
      <c r="J169" s="199">
        <f t="shared" si="0"/>
        <v>0</v>
      </c>
      <c r="K169" s="200"/>
      <c r="L169" s="40"/>
      <c r="M169" s="201" t="s">
        <v>1</v>
      </c>
      <c r="N169" s="202" t="s">
        <v>43</v>
      </c>
      <c r="O169" s="72"/>
      <c r="P169" s="203">
        <f t="shared" si="1"/>
        <v>0</v>
      </c>
      <c r="Q169" s="203">
        <v>0</v>
      </c>
      <c r="R169" s="203">
        <f t="shared" si="2"/>
        <v>0</v>
      </c>
      <c r="S169" s="203">
        <v>0</v>
      </c>
      <c r="T169" s="204">
        <f t="shared" si="3"/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05" t="s">
        <v>166</v>
      </c>
      <c r="AT169" s="205" t="s">
        <v>162</v>
      </c>
      <c r="AU169" s="205" t="s">
        <v>88</v>
      </c>
      <c r="AY169" s="18" t="s">
        <v>159</v>
      </c>
      <c r="BE169" s="206">
        <f t="shared" si="4"/>
        <v>0</v>
      </c>
      <c r="BF169" s="206">
        <f t="shared" si="5"/>
        <v>0</v>
      </c>
      <c r="BG169" s="206">
        <f t="shared" si="6"/>
        <v>0</v>
      </c>
      <c r="BH169" s="206">
        <f t="shared" si="7"/>
        <v>0</v>
      </c>
      <c r="BI169" s="206">
        <f t="shared" si="8"/>
        <v>0</v>
      </c>
      <c r="BJ169" s="18" t="s">
        <v>86</v>
      </c>
      <c r="BK169" s="206">
        <f t="shared" si="9"/>
        <v>0</v>
      </c>
      <c r="BL169" s="18" t="s">
        <v>166</v>
      </c>
      <c r="BM169" s="205" t="s">
        <v>2184</v>
      </c>
    </row>
    <row r="170" spans="1:65" s="2" customFormat="1" ht="16.5" customHeight="1">
      <c r="A170" s="35"/>
      <c r="B170" s="36"/>
      <c r="C170" s="193" t="s">
        <v>235</v>
      </c>
      <c r="D170" s="193" t="s">
        <v>162</v>
      </c>
      <c r="E170" s="194" t="s">
        <v>2185</v>
      </c>
      <c r="F170" s="195" t="s">
        <v>2186</v>
      </c>
      <c r="G170" s="196" t="s">
        <v>249</v>
      </c>
      <c r="H170" s="197">
        <v>5</v>
      </c>
      <c r="I170" s="198"/>
      <c r="J170" s="199">
        <f t="shared" si="0"/>
        <v>0</v>
      </c>
      <c r="K170" s="200"/>
      <c r="L170" s="40"/>
      <c r="M170" s="201" t="s">
        <v>1</v>
      </c>
      <c r="N170" s="202" t="s">
        <v>43</v>
      </c>
      <c r="O170" s="72"/>
      <c r="P170" s="203">
        <f t="shared" si="1"/>
        <v>0</v>
      </c>
      <c r="Q170" s="203">
        <v>0</v>
      </c>
      <c r="R170" s="203">
        <f t="shared" si="2"/>
        <v>0</v>
      </c>
      <c r="S170" s="203">
        <v>0</v>
      </c>
      <c r="T170" s="204">
        <f t="shared" si="3"/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05" t="s">
        <v>166</v>
      </c>
      <c r="AT170" s="205" t="s">
        <v>162</v>
      </c>
      <c r="AU170" s="205" t="s">
        <v>88</v>
      </c>
      <c r="AY170" s="18" t="s">
        <v>159</v>
      </c>
      <c r="BE170" s="206">
        <f t="shared" si="4"/>
        <v>0</v>
      </c>
      <c r="BF170" s="206">
        <f t="shared" si="5"/>
        <v>0</v>
      </c>
      <c r="BG170" s="206">
        <f t="shared" si="6"/>
        <v>0</v>
      </c>
      <c r="BH170" s="206">
        <f t="shared" si="7"/>
        <v>0</v>
      </c>
      <c r="BI170" s="206">
        <f t="shared" si="8"/>
        <v>0</v>
      </c>
      <c r="BJ170" s="18" t="s">
        <v>86</v>
      </c>
      <c r="BK170" s="206">
        <f t="shared" si="9"/>
        <v>0</v>
      </c>
      <c r="BL170" s="18" t="s">
        <v>166</v>
      </c>
      <c r="BM170" s="205" t="s">
        <v>2187</v>
      </c>
    </row>
    <row r="171" spans="1:65" s="2" customFormat="1" ht="16.5" customHeight="1">
      <c r="A171" s="35"/>
      <c r="B171" s="36"/>
      <c r="C171" s="193" t="s">
        <v>8</v>
      </c>
      <c r="D171" s="193" t="s">
        <v>162</v>
      </c>
      <c r="E171" s="194" t="s">
        <v>2188</v>
      </c>
      <c r="F171" s="195" t="s">
        <v>2189</v>
      </c>
      <c r="G171" s="196" t="s">
        <v>249</v>
      </c>
      <c r="H171" s="197">
        <v>5</v>
      </c>
      <c r="I171" s="198"/>
      <c r="J171" s="199">
        <f t="shared" si="0"/>
        <v>0</v>
      </c>
      <c r="K171" s="200"/>
      <c r="L171" s="40"/>
      <c r="M171" s="201" t="s">
        <v>1</v>
      </c>
      <c r="N171" s="202" t="s">
        <v>43</v>
      </c>
      <c r="O171" s="72"/>
      <c r="P171" s="203">
        <f t="shared" si="1"/>
        <v>0</v>
      </c>
      <c r="Q171" s="203">
        <v>0</v>
      </c>
      <c r="R171" s="203">
        <f t="shared" si="2"/>
        <v>0</v>
      </c>
      <c r="S171" s="203">
        <v>0</v>
      </c>
      <c r="T171" s="204">
        <f t="shared" si="3"/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05" t="s">
        <v>166</v>
      </c>
      <c r="AT171" s="205" t="s">
        <v>162</v>
      </c>
      <c r="AU171" s="205" t="s">
        <v>88</v>
      </c>
      <c r="AY171" s="18" t="s">
        <v>159</v>
      </c>
      <c r="BE171" s="206">
        <f t="shared" si="4"/>
        <v>0</v>
      </c>
      <c r="BF171" s="206">
        <f t="shared" si="5"/>
        <v>0</v>
      </c>
      <c r="BG171" s="206">
        <f t="shared" si="6"/>
        <v>0</v>
      </c>
      <c r="BH171" s="206">
        <f t="shared" si="7"/>
        <v>0</v>
      </c>
      <c r="BI171" s="206">
        <f t="shared" si="8"/>
        <v>0</v>
      </c>
      <c r="BJ171" s="18" t="s">
        <v>86</v>
      </c>
      <c r="BK171" s="206">
        <f t="shared" si="9"/>
        <v>0</v>
      </c>
      <c r="BL171" s="18" t="s">
        <v>166</v>
      </c>
      <c r="BM171" s="205" t="s">
        <v>2190</v>
      </c>
    </row>
    <row r="172" spans="1:65" s="2" customFormat="1" ht="16.5" customHeight="1">
      <c r="A172" s="35"/>
      <c r="B172" s="36"/>
      <c r="C172" s="193" t="s">
        <v>238</v>
      </c>
      <c r="D172" s="193" t="s">
        <v>162</v>
      </c>
      <c r="E172" s="194" t="s">
        <v>2191</v>
      </c>
      <c r="F172" s="195" t="s">
        <v>2192</v>
      </c>
      <c r="G172" s="196" t="s">
        <v>249</v>
      </c>
      <c r="H172" s="197">
        <v>5</v>
      </c>
      <c r="I172" s="198"/>
      <c r="J172" s="199">
        <f t="shared" si="0"/>
        <v>0</v>
      </c>
      <c r="K172" s="200"/>
      <c r="L172" s="40"/>
      <c r="M172" s="201" t="s">
        <v>1</v>
      </c>
      <c r="N172" s="202" t="s">
        <v>43</v>
      </c>
      <c r="O172" s="72"/>
      <c r="P172" s="203">
        <f t="shared" si="1"/>
        <v>0</v>
      </c>
      <c r="Q172" s="203">
        <v>0</v>
      </c>
      <c r="R172" s="203">
        <f t="shared" si="2"/>
        <v>0</v>
      </c>
      <c r="S172" s="203">
        <v>0</v>
      </c>
      <c r="T172" s="204">
        <f t="shared" si="3"/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05" t="s">
        <v>166</v>
      </c>
      <c r="AT172" s="205" t="s">
        <v>162</v>
      </c>
      <c r="AU172" s="205" t="s">
        <v>88</v>
      </c>
      <c r="AY172" s="18" t="s">
        <v>159</v>
      </c>
      <c r="BE172" s="206">
        <f t="shared" si="4"/>
        <v>0</v>
      </c>
      <c r="BF172" s="206">
        <f t="shared" si="5"/>
        <v>0</v>
      </c>
      <c r="BG172" s="206">
        <f t="shared" si="6"/>
        <v>0</v>
      </c>
      <c r="BH172" s="206">
        <f t="shared" si="7"/>
        <v>0</v>
      </c>
      <c r="BI172" s="206">
        <f t="shared" si="8"/>
        <v>0</v>
      </c>
      <c r="BJ172" s="18" t="s">
        <v>86</v>
      </c>
      <c r="BK172" s="206">
        <f t="shared" si="9"/>
        <v>0</v>
      </c>
      <c r="BL172" s="18" t="s">
        <v>166</v>
      </c>
      <c r="BM172" s="205" t="s">
        <v>2193</v>
      </c>
    </row>
    <row r="173" spans="1:65" s="2" customFormat="1" ht="16.5" customHeight="1">
      <c r="A173" s="35"/>
      <c r="B173" s="36"/>
      <c r="C173" s="193" t="s">
        <v>255</v>
      </c>
      <c r="D173" s="193" t="s">
        <v>162</v>
      </c>
      <c r="E173" s="194" t="s">
        <v>2194</v>
      </c>
      <c r="F173" s="195" t="s">
        <v>2195</v>
      </c>
      <c r="G173" s="196" t="s">
        <v>249</v>
      </c>
      <c r="H173" s="197">
        <v>5</v>
      </c>
      <c r="I173" s="198"/>
      <c r="J173" s="199">
        <f t="shared" si="0"/>
        <v>0</v>
      </c>
      <c r="K173" s="200"/>
      <c r="L173" s="40"/>
      <c r="M173" s="201" t="s">
        <v>1</v>
      </c>
      <c r="N173" s="202" t="s">
        <v>43</v>
      </c>
      <c r="O173" s="72"/>
      <c r="P173" s="203">
        <f t="shared" si="1"/>
        <v>0</v>
      </c>
      <c r="Q173" s="203">
        <v>0</v>
      </c>
      <c r="R173" s="203">
        <f t="shared" si="2"/>
        <v>0</v>
      </c>
      <c r="S173" s="203">
        <v>0</v>
      </c>
      <c r="T173" s="204">
        <f t="shared" si="3"/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05" t="s">
        <v>166</v>
      </c>
      <c r="AT173" s="205" t="s">
        <v>162</v>
      </c>
      <c r="AU173" s="205" t="s">
        <v>88</v>
      </c>
      <c r="AY173" s="18" t="s">
        <v>159</v>
      </c>
      <c r="BE173" s="206">
        <f t="shared" si="4"/>
        <v>0</v>
      </c>
      <c r="BF173" s="206">
        <f t="shared" si="5"/>
        <v>0</v>
      </c>
      <c r="BG173" s="206">
        <f t="shared" si="6"/>
        <v>0</v>
      </c>
      <c r="BH173" s="206">
        <f t="shared" si="7"/>
        <v>0</v>
      </c>
      <c r="BI173" s="206">
        <f t="shared" si="8"/>
        <v>0</v>
      </c>
      <c r="BJ173" s="18" t="s">
        <v>86</v>
      </c>
      <c r="BK173" s="206">
        <f t="shared" si="9"/>
        <v>0</v>
      </c>
      <c r="BL173" s="18" t="s">
        <v>166</v>
      </c>
      <c r="BM173" s="205" t="s">
        <v>2196</v>
      </c>
    </row>
    <row r="174" spans="1:65" s="2" customFormat="1" ht="16.5" customHeight="1">
      <c r="A174" s="35"/>
      <c r="B174" s="36"/>
      <c r="C174" s="193" t="s">
        <v>261</v>
      </c>
      <c r="D174" s="193" t="s">
        <v>162</v>
      </c>
      <c r="E174" s="194" t="s">
        <v>2197</v>
      </c>
      <c r="F174" s="195" t="s">
        <v>2198</v>
      </c>
      <c r="G174" s="196" t="s">
        <v>249</v>
      </c>
      <c r="H174" s="197">
        <v>50</v>
      </c>
      <c r="I174" s="198"/>
      <c r="J174" s="199">
        <f t="shared" si="0"/>
        <v>0</v>
      </c>
      <c r="K174" s="200"/>
      <c r="L174" s="40"/>
      <c r="M174" s="201" t="s">
        <v>1</v>
      </c>
      <c r="N174" s="202" t="s">
        <v>43</v>
      </c>
      <c r="O174" s="72"/>
      <c r="P174" s="203">
        <f t="shared" si="1"/>
        <v>0</v>
      </c>
      <c r="Q174" s="203">
        <v>0</v>
      </c>
      <c r="R174" s="203">
        <f t="shared" si="2"/>
        <v>0</v>
      </c>
      <c r="S174" s="203">
        <v>0</v>
      </c>
      <c r="T174" s="204">
        <f t="shared" si="3"/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05" t="s">
        <v>166</v>
      </c>
      <c r="AT174" s="205" t="s">
        <v>162</v>
      </c>
      <c r="AU174" s="205" t="s">
        <v>88</v>
      </c>
      <c r="AY174" s="18" t="s">
        <v>159</v>
      </c>
      <c r="BE174" s="206">
        <f t="shared" si="4"/>
        <v>0</v>
      </c>
      <c r="BF174" s="206">
        <f t="shared" si="5"/>
        <v>0</v>
      </c>
      <c r="BG174" s="206">
        <f t="shared" si="6"/>
        <v>0</v>
      </c>
      <c r="BH174" s="206">
        <f t="shared" si="7"/>
        <v>0</v>
      </c>
      <c r="BI174" s="206">
        <f t="shared" si="8"/>
        <v>0</v>
      </c>
      <c r="BJ174" s="18" t="s">
        <v>86</v>
      </c>
      <c r="BK174" s="206">
        <f t="shared" si="9"/>
        <v>0</v>
      </c>
      <c r="BL174" s="18" t="s">
        <v>166</v>
      </c>
      <c r="BM174" s="205" t="s">
        <v>2199</v>
      </c>
    </row>
    <row r="175" spans="1:65" s="2" customFormat="1" ht="16.5" customHeight="1">
      <c r="A175" s="35"/>
      <c r="B175" s="36"/>
      <c r="C175" s="193" t="s">
        <v>266</v>
      </c>
      <c r="D175" s="193" t="s">
        <v>162</v>
      </c>
      <c r="E175" s="194" t="s">
        <v>2200</v>
      </c>
      <c r="F175" s="195" t="s">
        <v>2201</v>
      </c>
      <c r="G175" s="196" t="s">
        <v>249</v>
      </c>
      <c r="H175" s="197">
        <v>25</v>
      </c>
      <c r="I175" s="198"/>
      <c r="J175" s="199">
        <f t="shared" si="0"/>
        <v>0</v>
      </c>
      <c r="K175" s="200"/>
      <c r="L175" s="40"/>
      <c r="M175" s="201" t="s">
        <v>1</v>
      </c>
      <c r="N175" s="202" t="s">
        <v>43</v>
      </c>
      <c r="O175" s="72"/>
      <c r="P175" s="203">
        <f t="shared" si="1"/>
        <v>0</v>
      </c>
      <c r="Q175" s="203">
        <v>0</v>
      </c>
      <c r="R175" s="203">
        <f t="shared" si="2"/>
        <v>0</v>
      </c>
      <c r="S175" s="203">
        <v>0</v>
      </c>
      <c r="T175" s="204">
        <f t="shared" si="3"/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05" t="s">
        <v>166</v>
      </c>
      <c r="AT175" s="205" t="s">
        <v>162</v>
      </c>
      <c r="AU175" s="205" t="s">
        <v>88</v>
      </c>
      <c r="AY175" s="18" t="s">
        <v>159</v>
      </c>
      <c r="BE175" s="206">
        <f t="shared" si="4"/>
        <v>0</v>
      </c>
      <c r="BF175" s="206">
        <f t="shared" si="5"/>
        <v>0</v>
      </c>
      <c r="BG175" s="206">
        <f t="shared" si="6"/>
        <v>0</v>
      </c>
      <c r="BH175" s="206">
        <f t="shared" si="7"/>
        <v>0</v>
      </c>
      <c r="BI175" s="206">
        <f t="shared" si="8"/>
        <v>0</v>
      </c>
      <c r="BJ175" s="18" t="s">
        <v>86</v>
      </c>
      <c r="BK175" s="206">
        <f t="shared" si="9"/>
        <v>0</v>
      </c>
      <c r="BL175" s="18" t="s">
        <v>166</v>
      </c>
      <c r="BM175" s="205" t="s">
        <v>2202</v>
      </c>
    </row>
    <row r="176" spans="1:65" s="12" customFormat="1" ht="22.9" customHeight="1">
      <c r="B176" s="177"/>
      <c r="C176" s="178"/>
      <c r="D176" s="179" t="s">
        <v>77</v>
      </c>
      <c r="E176" s="191" t="s">
        <v>1839</v>
      </c>
      <c r="F176" s="191" t="s">
        <v>1876</v>
      </c>
      <c r="G176" s="178"/>
      <c r="H176" s="178"/>
      <c r="I176" s="181"/>
      <c r="J176" s="192">
        <f>BK176</f>
        <v>0</v>
      </c>
      <c r="K176" s="178"/>
      <c r="L176" s="183"/>
      <c r="M176" s="184"/>
      <c r="N176" s="185"/>
      <c r="O176" s="185"/>
      <c r="P176" s="186">
        <f>SUM(P177:P181)</f>
        <v>0</v>
      </c>
      <c r="Q176" s="185"/>
      <c r="R176" s="186">
        <f>SUM(R177:R181)</f>
        <v>0</v>
      </c>
      <c r="S176" s="185"/>
      <c r="T176" s="187">
        <f>SUM(T177:T181)</f>
        <v>0</v>
      </c>
      <c r="AR176" s="188" t="s">
        <v>86</v>
      </c>
      <c r="AT176" s="189" t="s">
        <v>77</v>
      </c>
      <c r="AU176" s="189" t="s">
        <v>86</v>
      </c>
      <c r="AY176" s="188" t="s">
        <v>159</v>
      </c>
      <c r="BK176" s="190">
        <f>SUM(BK177:BK181)</f>
        <v>0</v>
      </c>
    </row>
    <row r="177" spans="1:65" s="2" customFormat="1" ht="16.5" customHeight="1">
      <c r="A177" s="35"/>
      <c r="B177" s="36"/>
      <c r="C177" s="193" t="s">
        <v>254</v>
      </c>
      <c r="D177" s="193" t="s">
        <v>162</v>
      </c>
      <c r="E177" s="194" t="s">
        <v>1877</v>
      </c>
      <c r="F177" s="195" t="s">
        <v>1878</v>
      </c>
      <c r="G177" s="196" t="s">
        <v>1805</v>
      </c>
      <c r="H177" s="197">
        <v>6</v>
      </c>
      <c r="I177" s="198"/>
      <c r="J177" s="199">
        <f>ROUND(I177*H177,2)</f>
        <v>0</v>
      </c>
      <c r="K177" s="200"/>
      <c r="L177" s="40"/>
      <c r="M177" s="201" t="s">
        <v>1</v>
      </c>
      <c r="N177" s="202" t="s">
        <v>43</v>
      </c>
      <c r="O177" s="72"/>
      <c r="P177" s="203">
        <f>O177*H177</f>
        <v>0</v>
      </c>
      <c r="Q177" s="203">
        <v>0</v>
      </c>
      <c r="R177" s="203">
        <f>Q177*H177</f>
        <v>0</v>
      </c>
      <c r="S177" s="203">
        <v>0</v>
      </c>
      <c r="T177" s="204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05" t="s">
        <v>166</v>
      </c>
      <c r="AT177" s="205" t="s">
        <v>162</v>
      </c>
      <c r="AU177" s="205" t="s">
        <v>88</v>
      </c>
      <c r="AY177" s="18" t="s">
        <v>159</v>
      </c>
      <c r="BE177" s="206">
        <f>IF(N177="základní",J177,0)</f>
        <v>0</v>
      </c>
      <c r="BF177" s="206">
        <f>IF(N177="snížená",J177,0)</f>
        <v>0</v>
      </c>
      <c r="BG177" s="206">
        <f>IF(N177="zákl. přenesená",J177,0)</f>
        <v>0</v>
      </c>
      <c r="BH177" s="206">
        <f>IF(N177="sníž. přenesená",J177,0)</f>
        <v>0</v>
      </c>
      <c r="BI177" s="206">
        <f>IF(N177="nulová",J177,0)</f>
        <v>0</v>
      </c>
      <c r="BJ177" s="18" t="s">
        <v>86</v>
      </c>
      <c r="BK177" s="206">
        <f>ROUND(I177*H177,2)</f>
        <v>0</v>
      </c>
      <c r="BL177" s="18" t="s">
        <v>166</v>
      </c>
      <c r="BM177" s="205" t="s">
        <v>2203</v>
      </c>
    </row>
    <row r="178" spans="1:65" s="2" customFormat="1" ht="16.5" customHeight="1">
      <c r="A178" s="35"/>
      <c r="B178" s="36"/>
      <c r="C178" s="193" t="s">
        <v>7</v>
      </c>
      <c r="D178" s="193" t="s">
        <v>162</v>
      </c>
      <c r="E178" s="194" t="s">
        <v>1883</v>
      </c>
      <c r="F178" s="195" t="s">
        <v>1884</v>
      </c>
      <c r="G178" s="196" t="s">
        <v>1805</v>
      </c>
      <c r="H178" s="197">
        <v>3</v>
      </c>
      <c r="I178" s="198"/>
      <c r="J178" s="199">
        <f>ROUND(I178*H178,2)</f>
        <v>0</v>
      </c>
      <c r="K178" s="200"/>
      <c r="L178" s="40"/>
      <c r="M178" s="201" t="s">
        <v>1</v>
      </c>
      <c r="N178" s="202" t="s">
        <v>43</v>
      </c>
      <c r="O178" s="72"/>
      <c r="P178" s="203">
        <f>O178*H178</f>
        <v>0</v>
      </c>
      <c r="Q178" s="203">
        <v>0</v>
      </c>
      <c r="R178" s="203">
        <f>Q178*H178</f>
        <v>0</v>
      </c>
      <c r="S178" s="203">
        <v>0</v>
      </c>
      <c r="T178" s="204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05" t="s">
        <v>166</v>
      </c>
      <c r="AT178" s="205" t="s">
        <v>162</v>
      </c>
      <c r="AU178" s="205" t="s">
        <v>88</v>
      </c>
      <c r="AY178" s="18" t="s">
        <v>159</v>
      </c>
      <c r="BE178" s="206">
        <f>IF(N178="základní",J178,0)</f>
        <v>0</v>
      </c>
      <c r="BF178" s="206">
        <f>IF(N178="snížená",J178,0)</f>
        <v>0</v>
      </c>
      <c r="BG178" s="206">
        <f>IF(N178="zákl. přenesená",J178,0)</f>
        <v>0</v>
      </c>
      <c r="BH178" s="206">
        <f>IF(N178="sníž. přenesená",J178,0)</f>
        <v>0</v>
      </c>
      <c r="BI178" s="206">
        <f>IF(N178="nulová",J178,0)</f>
        <v>0</v>
      </c>
      <c r="BJ178" s="18" t="s">
        <v>86</v>
      </c>
      <c r="BK178" s="206">
        <f>ROUND(I178*H178,2)</f>
        <v>0</v>
      </c>
      <c r="BL178" s="18" t="s">
        <v>166</v>
      </c>
      <c r="BM178" s="205" t="s">
        <v>2204</v>
      </c>
    </row>
    <row r="179" spans="1:65" s="2" customFormat="1" ht="16.5" customHeight="1">
      <c r="A179" s="35"/>
      <c r="B179" s="36"/>
      <c r="C179" s="193" t="s">
        <v>287</v>
      </c>
      <c r="D179" s="193" t="s">
        <v>162</v>
      </c>
      <c r="E179" s="194" t="s">
        <v>2205</v>
      </c>
      <c r="F179" s="195" t="s">
        <v>2206</v>
      </c>
      <c r="G179" s="196" t="s">
        <v>249</v>
      </c>
      <c r="H179" s="197">
        <v>18</v>
      </c>
      <c r="I179" s="198"/>
      <c r="J179" s="199">
        <f>ROUND(I179*H179,2)</f>
        <v>0</v>
      </c>
      <c r="K179" s="200"/>
      <c r="L179" s="40"/>
      <c r="M179" s="201" t="s">
        <v>1</v>
      </c>
      <c r="N179" s="202" t="s">
        <v>43</v>
      </c>
      <c r="O179" s="72"/>
      <c r="P179" s="203">
        <f>O179*H179</f>
        <v>0</v>
      </c>
      <c r="Q179" s="203">
        <v>0</v>
      </c>
      <c r="R179" s="203">
        <f>Q179*H179</f>
        <v>0</v>
      </c>
      <c r="S179" s="203">
        <v>0</v>
      </c>
      <c r="T179" s="204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05" t="s">
        <v>166</v>
      </c>
      <c r="AT179" s="205" t="s">
        <v>162</v>
      </c>
      <c r="AU179" s="205" t="s">
        <v>88</v>
      </c>
      <c r="AY179" s="18" t="s">
        <v>159</v>
      </c>
      <c r="BE179" s="206">
        <f>IF(N179="základní",J179,0)</f>
        <v>0</v>
      </c>
      <c r="BF179" s="206">
        <f>IF(N179="snížená",J179,0)</f>
        <v>0</v>
      </c>
      <c r="BG179" s="206">
        <f>IF(N179="zákl. přenesená",J179,0)</f>
        <v>0</v>
      </c>
      <c r="BH179" s="206">
        <f>IF(N179="sníž. přenesená",J179,0)</f>
        <v>0</v>
      </c>
      <c r="BI179" s="206">
        <f>IF(N179="nulová",J179,0)</f>
        <v>0</v>
      </c>
      <c r="BJ179" s="18" t="s">
        <v>86</v>
      </c>
      <c r="BK179" s="206">
        <f>ROUND(I179*H179,2)</f>
        <v>0</v>
      </c>
      <c r="BL179" s="18" t="s">
        <v>166</v>
      </c>
      <c r="BM179" s="205" t="s">
        <v>2207</v>
      </c>
    </row>
    <row r="180" spans="1:65" s="2" customFormat="1" ht="16.5" customHeight="1">
      <c r="A180" s="35"/>
      <c r="B180" s="36"/>
      <c r="C180" s="193" t="s">
        <v>292</v>
      </c>
      <c r="D180" s="193" t="s">
        <v>162</v>
      </c>
      <c r="E180" s="194" t="s">
        <v>2208</v>
      </c>
      <c r="F180" s="195" t="s">
        <v>2209</v>
      </c>
      <c r="G180" s="196" t="s">
        <v>1805</v>
      </c>
      <c r="H180" s="197">
        <v>20</v>
      </c>
      <c r="I180" s="198"/>
      <c r="J180" s="199">
        <f>ROUND(I180*H180,2)</f>
        <v>0</v>
      </c>
      <c r="K180" s="200"/>
      <c r="L180" s="40"/>
      <c r="M180" s="201" t="s">
        <v>1</v>
      </c>
      <c r="N180" s="202" t="s">
        <v>43</v>
      </c>
      <c r="O180" s="72"/>
      <c r="P180" s="203">
        <f>O180*H180</f>
        <v>0</v>
      </c>
      <c r="Q180" s="203">
        <v>0</v>
      </c>
      <c r="R180" s="203">
        <f>Q180*H180</f>
        <v>0</v>
      </c>
      <c r="S180" s="203">
        <v>0</v>
      </c>
      <c r="T180" s="204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05" t="s">
        <v>166</v>
      </c>
      <c r="AT180" s="205" t="s">
        <v>162</v>
      </c>
      <c r="AU180" s="205" t="s">
        <v>88</v>
      </c>
      <c r="AY180" s="18" t="s">
        <v>159</v>
      </c>
      <c r="BE180" s="206">
        <f>IF(N180="základní",J180,0)</f>
        <v>0</v>
      </c>
      <c r="BF180" s="206">
        <f>IF(N180="snížená",J180,0)</f>
        <v>0</v>
      </c>
      <c r="BG180" s="206">
        <f>IF(N180="zákl. přenesená",J180,0)</f>
        <v>0</v>
      </c>
      <c r="BH180" s="206">
        <f>IF(N180="sníž. přenesená",J180,0)</f>
        <v>0</v>
      </c>
      <c r="BI180" s="206">
        <f>IF(N180="nulová",J180,0)</f>
        <v>0</v>
      </c>
      <c r="BJ180" s="18" t="s">
        <v>86</v>
      </c>
      <c r="BK180" s="206">
        <f>ROUND(I180*H180,2)</f>
        <v>0</v>
      </c>
      <c r="BL180" s="18" t="s">
        <v>166</v>
      </c>
      <c r="BM180" s="205" t="s">
        <v>2210</v>
      </c>
    </row>
    <row r="181" spans="1:65" s="2" customFormat="1" ht="21.75" customHeight="1">
      <c r="A181" s="35"/>
      <c r="B181" s="36"/>
      <c r="C181" s="193" t="s">
        <v>296</v>
      </c>
      <c r="D181" s="193" t="s">
        <v>162</v>
      </c>
      <c r="E181" s="194" t="s">
        <v>1889</v>
      </c>
      <c r="F181" s="195" t="s">
        <v>1890</v>
      </c>
      <c r="G181" s="196" t="s">
        <v>1805</v>
      </c>
      <c r="H181" s="197">
        <v>20</v>
      </c>
      <c r="I181" s="198"/>
      <c r="J181" s="199">
        <f>ROUND(I181*H181,2)</f>
        <v>0</v>
      </c>
      <c r="K181" s="200"/>
      <c r="L181" s="40"/>
      <c r="M181" s="201" t="s">
        <v>1</v>
      </c>
      <c r="N181" s="202" t="s">
        <v>43</v>
      </c>
      <c r="O181" s="72"/>
      <c r="P181" s="203">
        <f>O181*H181</f>
        <v>0</v>
      </c>
      <c r="Q181" s="203">
        <v>0</v>
      </c>
      <c r="R181" s="203">
        <f>Q181*H181</f>
        <v>0</v>
      </c>
      <c r="S181" s="203">
        <v>0</v>
      </c>
      <c r="T181" s="204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05" t="s">
        <v>166</v>
      </c>
      <c r="AT181" s="205" t="s">
        <v>162</v>
      </c>
      <c r="AU181" s="205" t="s">
        <v>88</v>
      </c>
      <c r="AY181" s="18" t="s">
        <v>159</v>
      </c>
      <c r="BE181" s="206">
        <f>IF(N181="základní",J181,0)</f>
        <v>0</v>
      </c>
      <c r="BF181" s="206">
        <f>IF(N181="snížená",J181,0)</f>
        <v>0</v>
      </c>
      <c r="BG181" s="206">
        <f>IF(N181="zákl. přenesená",J181,0)</f>
        <v>0</v>
      </c>
      <c r="BH181" s="206">
        <f>IF(N181="sníž. přenesená",J181,0)</f>
        <v>0</v>
      </c>
      <c r="BI181" s="206">
        <f>IF(N181="nulová",J181,0)</f>
        <v>0</v>
      </c>
      <c r="BJ181" s="18" t="s">
        <v>86</v>
      </c>
      <c r="BK181" s="206">
        <f>ROUND(I181*H181,2)</f>
        <v>0</v>
      </c>
      <c r="BL181" s="18" t="s">
        <v>166</v>
      </c>
      <c r="BM181" s="205" t="s">
        <v>2211</v>
      </c>
    </row>
    <row r="182" spans="1:65" s="12" customFormat="1" ht="22.9" customHeight="1">
      <c r="B182" s="177"/>
      <c r="C182" s="178"/>
      <c r="D182" s="179" t="s">
        <v>77</v>
      </c>
      <c r="E182" s="191" t="s">
        <v>1844</v>
      </c>
      <c r="F182" s="191" t="s">
        <v>2212</v>
      </c>
      <c r="G182" s="178"/>
      <c r="H182" s="178"/>
      <c r="I182" s="181"/>
      <c r="J182" s="192">
        <f>BK182</f>
        <v>0</v>
      </c>
      <c r="K182" s="178"/>
      <c r="L182" s="183"/>
      <c r="M182" s="184"/>
      <c r="N182" s="185"/>
      <c r="O182" s="185"/>
      <c r="P182" s="186">
        <f>P183</f>
        <v>0</v>
      </c>
      <c r="Q182" s="185"/>
      <c r="R182" s="186">
        <f>R183</f>
        <v>0</v>
      </c>
      <c r="S182" s="185"/>
      <c r="T182" s="187">
        <f>T183</f>
        <v>0</v>
      </c>
      <c r="AR182" s="188" t="s">
        <v>86</v>
      </c>
      <c r="AT182" s="189" t="s">
        <v>77</v>
      </c>
      <c r="AU182" s="189" t="s">
        <v>86</v>
      </c>
      <c r="AY182" s="188" t="s">
        <v>159</v>
      </c>
      <c r="BK182" s="190">
        <f>BK183</f>
        <v>0</v>
      </c>
    </row>
    <row r="183" spans="1:65" s="2" customFormat="1" ht="16.5" customHeight="1">
      <c r="A183" s="35"/>
      <c r="B183" s="36"/>
      <c r="C183" s="193" t="s">
        <v>300</v>
      </c>
      <c r="D183" s="193" t="s">
        <v>162</v>
      </c>
      <c r="E183" s="194" t="s">
        <v>2213</v>
      </c>
      <c r="F183" s="195" t="s">
        <v>2214</v>
      </c>
      <c r="G183" s="196" t="s">
        <v>172</v>
      </c>
      <c r="H183" s="197">
        <v>1</v>
      </c>
      <c r="I183" s="198"/>
      <c r="J183" s="199">
        <f>ROUND(I183*H183,2)</f>
        <v>0</v>
      </c>
      <c r="K183" s="200"/>
      <c r="L183" s="40"/>
      <c r="M183" s="201" t="s">
        <v>1</v>
      </c>
      <c r="N183" s="202" t="s">
        <v>43</v>
      </c>
      <c r="O183" s="72"/>
      <c r="P183" s="203">
        <f>O183*H183</f>
        <v>0</v>
      </c>
      <c r="Q183" s="203">
        <v>0</v>
      </c>
      <c r="R183" s="203">
        <f>Q183*H183</f>
        <v>0</v>
      </c>
      <c r="S183" s="203">
        <v>0</v>
      </c>
      <c r="T183" s="204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05" t="s">
        <v>166</v>
      </c>
      <c r="AT183" s="205" t="s">
        <v>162</v>
      </c>
      <c r="AU183" s="205" t="s">
        <v>88</v>
      </c>
      <c r="AY183" s="18" t="s">
        <v>159</v>
      </c>
      <c r="BE183" s="206">
        <f>IF(N183="základní",J183,0)</f>
        <v>0</v>
      </c>
      <c r="BF183" s="206">
        <f>IF(N183="snížená",J183,0)</f>
        <v>0</v>
      </c>
      <c r="BG183" s="206">
        <f>IF(N183="zákl. přenesená",J183,0)</f>
        <v>0</v>
      </c>
      <c r="BH183" s="206">
        <f>IF(N183="sníž. přenesená",J183,0)</f>
        <v>0</v>
      </c>
      <c r="BI183" s="206">
        <f>IF(N183="nulová",J183,0)</f>
        <v>0</v>
      </c>
      <c r="BJ183" s="18" t="s">
        <v>86</v>
      </c>
      <c r="BK183" s="206">
        <f>ROUND(I183*H183,2)</f>
        <v>0</v>
      </c>
      <c r="BL183" s="18" t="s">
        <v>166</v>
      </c>
      <c r="BM183" s="205" t="s">
        <v>2215</v>
      </c>
    </row>
    <row r="184" spans="1:65" s="12" customFormat="1" ht="22.9" customHeight="1">
      <c r="B184" s="177"/>
      <c r="C184" s="178"/>
      <c r="D184" s="179" t="s">
        <v>77</v>
      </c>
      <c r="E184" s="191" t="s">
        <v>1858</v>
      </c>
      <c r="F184" s="191" t="s">
        <v>1893</v>
      </c>
      <c r="G184" s="178"/>
      <c r="H184" s="178"/>
      <c r="I184" s="181"/>
      <c r="J184" s="192">
        <f>BK184</f>
        <v>0</v>
      </c>
      <c r="K184" s="178"/>
      <c r="L184" s="183"/>
      <c r="M184" s="184"/>
      <c r="N184" s="185"/>
      <c r="O184" s="185"/>
      <c r="P184" s="186">
        <f>P185</f>
        <v>0</v>
      </c>
      <c r="Q184" s="185"/>
      <c r="R184" s="186">
        <f>R185</f>
        <v>0</v>
      </c>
      <c r="S184" s="185"/>
      <c r="T184" s="187">
        <f>T185</f>
        <v>0</v>
      </c>
      <c r="AR184" s="188" t="s">
        <v>86</v>
      </c>
      <c r="AT184" s="189" t="s">
        <v>77</v>
      </c>
      <c r="AU184" s="189" t="s">
        <v>86</v>
      </c>
      <c r="AY184" s="188" t="s">
        <v>159</v>
      </c>
      <c r="BK184" s="190">
        <f>BK185</f>
        <v>0</v>
      </c>
    </row>
    <row r="185" spans="1:65" s="2" customFormat="1" ht="21.75" customHeight="1">
      <c r="A185" s="35"/>
      <c r="B185" s="36"/>
      <c r="C185" s="193" t="s">
        <v>309</v>
      </c>
      <c r="D185" s="193" t="s">
        <v>162</v>
      </c>
      <c r="E185" s="194" t="s">
        <v>1894</v>
      </c>
      <c r="F185" s="195" t="s">
        <v>1895</v>
      </c>
      <c r="G185" s="196" t="s">
        <v>1805</v>
      </c>
      <c r="H185" s="197">
        <v>3</v>
      </c>
      <c r="I185" s="198"/>
      <c r="J185" s="199">
        <f>ROUND(I185*H185,2)</f>
        <v>0</v>
      </c>
      <c r="K185" s="200"/>
      <c r="L185" s="40"/>
      <c r="M185" s="201" t="s">
        <v>1</v>
      </c>
      <c r="N185" s="202" t="s">
        <v>43</v>
      </c>
      <c r="O185" s="72"/>
      <c r="P185" s="203">
        <f>O185*H185</f>
        <v>0</v>
      </c>
      <c r="Q185" s="203">
        <v>0</v>
      </c>
      <c r="R185" s="203">
        <f>Q185*H185</f>
        <v>0</v>
      </c>
      <c r="S185" s="203">
        <v>0</v>
      </c>
      <c r="T185" s="204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05" t="s">
        <v>166</v>
      </c>
      <c r="AT185" s="205" t="s">
        <v>162</v>
      </c>
      <c r="AU185" s="205" t="s">
        <v>88</v>
      </c>
      <c r="AY185" s="18" t="s">
        <v>159</v>
      </c>
      <c r="BE185" s="206">
        <f>IF(N185="základní",J185,0)</f>
        <v>0</v>
      </c>
      <c r="BF185" s="206">
        <f>IF(N185="snížená",J185,0)</f>
        <v>0</v>
      </c>
      <c r="BG185" s="206">
        <f>IF(N185="zákl. přenesená",J185,0)</f>
        <v>0</v>
      </c>
      <c r="BH185" s="206">
        <f>IF(N185="sníž. přenesená",J185,0)</f>
        <v>0</v>
      </c>
      <c r="BI185" s="206">
        <f>IF(N185="nulová",J185,0)</f>
        <v>0</v>
      </c>
      <c r="BJ185" s="18" t="s">
        <v>86</v>
      </c>
      <c r="BK185" s="206">
        <f>ROUND(I185*H185,2)</f>
        <v>0</v>
      </c>
      <c r="BL185" s="18" t="s">
        <v>166</v>
      </c>
      <c r="BM185" s="205" t="s">
        <v>2216</v>
      </c>
    </row>
    <row r="186" spans="1:65" s="12" customFormat="1" ht="22.9" customHeight="1">
      <c r="B186" s="177"/>
      <c r="C186" s="178"/>
      <c r="D186" s="179" t="s">
        <v>77</v>
      </c>
      <c r="E186" s="191" t="s">
        <v>1875</v>
      </c>
      <c r="F186" s="191" t="s">
        <v>1904</v>
      </c>
      <c r="G186" s="178"/>
      <c r="H186" s="178"/>
      <c r="I186" s="181"/>
      <c r="J186" s="192">
        <f>BK186</f>
        <v>0</v>
      </c>
      <c r="K186" s="178"/>
      <c r="L186" s="183"/>
      <c r="M186" s="184"/>
      <c r="N186" s="185"/>
      <c r="O186" s="185"/>
      <c r="P186" s="186">
        <f>P187</f>
        <v>0</v>
      </c>
      <c r="Q186" s="185"/>
      <c r="R186" s="186">
        <f>R187</f>
        <v>0</v>
      </c>
      <c r="S186" s="185"/>
      <c r="T186" s="187">
        <f>T187</f>
        <v>0</v>
      </c>
      <c r="AR186" s="188" t="s">
        <v>86</v>
      </c>
      <c r="AT186" s="189" t="s">
        <v>77</v>
      </c>
      <c r="AU186" s="189" t="s">
        <v>86</v>
      </c>
      <c r="AY186" s="188" t="s">
        <v>159</v>
      </c>
      <c r="BK186" s="190">
        <f>BK187</f>
        <v>0</v>
      </c>
    </row>
    <row r="187" spans="1:65" s="2" customFormat="1" ht="16.5" customHeight="1">
      <c r="A187" s="35"/>
      <c r="B187" s="36"/>
      <c r="C187" s="193" t="s">
        <v>313</v>
      </c>
      <c r="D187" s="193" t="s">
        <v>162</v>
      </c>
      <c r="E187" s="194" t="s">
        <v>1905</v>
      </c>
      <c r="F187" s="195" t="s">
        <v>1906</v>
      </c>
      <c r="G187" s="196" t="s">
        <v>1805</v>
      </c>
      <c r="H187" s="197">
        <v>3</v>
      </c>
      <c r="I187" s="198"/>
      <c r="J187" s="199">
        <f>ROUND(I187*H187,2)</f>
        <v>0</v>
      </c>
      <c r="K187" s="200"/>
      <c r="L187" s="40"/>
      <c r="M187" s="201" t="s">
        <v>1</v>
      </c>
      <c r="N187" s="202" t="s">
        <v>43</v>
      </c>
      <c r="O187" s="72"/>
      <c r="P187" s="203">
        <f>O187*H187</f>
        <v>0</v>
      </c>
      <c r="Q187" s="203">
        <v>0</v>
      </c>
      <c r="R187" s="203">
        <f>Q187*H187</f>
        <v>0</v>
      </c>
      <c r="S187" s="203">
        <v>0</v>
      </c>
      <c r="T187" s="204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05" t="s">
        <v>166</v>
      </c>
      <c r="AT187" s="205" t="s">
        <v>162</v>
      </c>
      <c r="AU187" s="205" t="s">
        <v>88</v>
      </c>
      <c r="AY187" s="18" t="s">
        <v>159</v>
      </c>
      <c r="BE187" s="206">
        <f>IF(N187="základní",J187,0)</f>
        <v>0</v>
      </c>
      <c r="BF187" s="206">
        <f>IF(N187="snížená",J187,0)</f>
        <v>0</v>
      </c>
      <c r="BG187" s="206">
        <f>IF(N187="zákl. přenesená",J187,0)</f>
        <v>0</v>
      </c>
      <c r="BH187" s="206">
        <f>IF(N187="sníž. přenesená",J187,0)</f>
        <v>0</v>
      </c>
      <c r="BI187" s="206">
        <f>IF(N187="nulová",J187,0)</f>
        <v>0</v>
      </c>
      <c r="BJ187" s="18" t="s">
        <v>86</v>
      </c>
      <c r="BK187" s="206">
        <f>ROUND(I187*H187,2)</f>
        <v>0</v>
      </c>
      <c r="BL187" s="18" t="s">
        <v>166</v>
      </c>
      <c r="BM187" s="205" t="s">
        <v>2217</v>
      </c>
    </row>
    <row r="188" spans="1:65" s="12" customFormat="1" ht="22.9" customHeight="1">
      <c r="B188" s="177"/>
      <c r="C188" s="178"/>
      <c r="D188" s="179" t="s">
        <v>77</v>
      </c>
      <c r="E188" s="191" t="s">
        <v>1892</v>
      </c>
      <c r="F188" s="191" t="s">
        <v>1912</v>
      </c>
      <c r="G188" s="178"/>
      <c r="H188" s="178"/>
      <c r="I188" s="181"/>
      <c r="J188" s="192">
        <f>BK188</f>
        <v>0</v>
      </c>
      <c r="K188" s="178"/>
      <c r="L188" s="183"/>
      <c r="M188" s="184"/>
      <c r="N188" s="185"/>
      <c r="O188" s="185"/>
      <c r="P188" s="186">
        <f>P189</f>
        <v>0</v>
      </c>
      <c r="Q188" s="185"/>
      <c r="R188" s="186">
        <f>R189</f>
        <v>0</v>
      </c>
      <c r="S188" s="185"/>
      <c r="T188" s="187">
        <f>T189</f>
        <v>0</v>
      </c>
      <c r="AR188" s="188" t="s">
        <v>86</v>
      </c>
      <c r="AT188" s="189" t="s">
        <v>77</v>
      </c>
      <c r="AU188" s="189" t="s">
        <v>86</v>
      </c>
      <c r="AY188" s="188" t="s">
        <v>159</v>
      </c>
      <c r="BK188" s="190">
        <f>BK189</f>
        <v>0</v>
      </c>
    </row>
    <row r="189" spans="1:65" s="2" customFormat="1" ht="24.2" customHeight="1">
      <c r="A189" s="35"/>
      <c r="B189" s="36"/>
      <c r="C189" s="193" t="s">
        <v>317</v>
      </c>
      <c r="D189" s="193" t="s">
        <v>162</v>
      </c>
      <c r="E189" s="194" t="s">
        <v>1913</v>
      </c>
      <c r="F189" s="195" t="s">
        <v>1914</v>
      </c>
      <c r="G189" s="196" t="s">
        <v>1805</v>
      </c>
      <c r="H189" s="197">
        <v>3</v>
      </c>
      <c r="I189" s="198"/>
      <c r="J189" s="199">
        <f>ROUND(I189*H189,2)</f>
        <v>0</v>
      </c>
      <c r="K189" s="200"/>
      <c r="L189" s="40"/>
      <c r="M189" s="201" t="s">
        <v>1</v>
      </c>
      <c r="N189" s="202" t="s">
        <v>43</v>
      </c>
      <c r="O189" s="72"/>
      <c r="P189" s="203">
        <f>O189*H189</f>
        <v>0</v>
      </c>
      <c r="Q189" s="203">
        <v>0</v>
      </c>
      <c r="R189" s="203">
        <f>Q189*H189</f>
        <v>0</v>
      </c>
      <c r="S189" s="203">
        <v>0</v>
      </c>
      <c r="T189" s="204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05" t="s">
        <v>166</v>
      </c>
      <c r="AT189" s="205" t="s">
        <v>162</v>
      </c>
      <c r="AU189" s="205" t="s">
        <v>88</v>
      </c>
      <c r="AY189" s="18" t="s">
        <v>159</v>
      </c>
      <c r="BE189" s="206">
        <f>IF(N189="základní",J189,0)</f>
        <v>0</v>
      </c>
      <c r="BF189" s="206">
        <f>IF(N189="snížená",J189,0)</f>
        <v>0</v>
      </c>
      <c r="BG189" s="206">
        <f>IF(N189="zákl. přenesená",J189,0)</f>
        <v>0</v>
      </c>
      <c r="BH189" s="206">
        <f>IF(N189="sníž. přenesená",J189,0)</f>
        <v>0</v>
      </c>
      <c r="BI189" s="206">
        <f>IF(N189="nulová",J189,0)</f>
        <v>0</v>
      </c>
      <c r="BJ189" s="18" t="s">
        <v>86</v>
      </c>
      <c r="BK189" s="206">
        <f>ROUND(I189*H189,2)</f>
        <v>0</v>
      </c>
      <c r="BL189" s="18" t="s">
        <v>166</v>
      </c>
      <c r="BM189" s="205" t="s">
        <v>2218</v>
      </c>
    </row>
    <row r="190" spans="1:65" s="12" customFormat="1" ht="22.9" customHeight="1">
      <c r="B190" s="177"/>
      <c r="C190" s="178"/>
      <c r="D190" s="179" t="s">
        <v>77</v>
      </c>
      <c r="E190" s="191" t="s">
        <v>1903</v>
      </c>
      <c r="F190" s="191" t="s">
        <v>1917</v>
      </c>
      <c r="G190" s="178"/>
      <c r="H190" s="178"/>
      <c r="I190" s="181"/>
      <c r="J190" s="192">
        <f>BK190</f>
        <v>0</v>
      </c>
      <c r="K190" s="178"/>
      <c r="L190" s="183"/>
      <c r="M190" s="184"/>
      <c r="N190" s="185"/>
      <c r="O190" s="185"/>
      <c r="P190" s="186">
        <f>P191</f>
        <v>0</v>
      </c>
      <c r="Q190" s="185"/>
      <c r="R190" s="186">
        <f>R191</f>
        <v>0</v>
      </c>
      <c r="S190" s="185"/>
      <c r="T190" s="187">
        <f>T191</f>
        <v>0</v>
      </c>
      <c r="AR190" s="188" t="s">
        <v>86</v>
      </c>
      <c r="AT190" s="189" t="s">
        <v>77</v>
      </c>
      <c r="AU190" s="189" t="s">
        <v>86</v>
      </c>
      <c r="AY190" s="188" t="s">
        <v>159</v>
      </c>
      <c r="BK190" s="190">
        <f>BK191</f>
        <v>0</v>
      </c>
    </row>
    <row r="191" spans="1:65" s="2" customFormat="1" ht="24.2" customHeight="1">
      <c r="A191" s="35"/>
      <c r="B191" s="36"/>
      <c r="C191" s="193" t="s">
        <v>321</v>
      </c>
      <c r="D191" s="193" t="s">
        <v>162</v>
      </c>
      <c r="E191" s="194" t="s">
        <v>1921</v>
      </c>
      <c r="F191" s="195" t="s">
        <v>1922</v>
      </c>
      <c r="G191" s="196" t="s">
        <v>1805</v>
      </c>
      <c r="H191" s="197">
        <v>3</v>
      </c>
      <c r="I191" s="198"/>
      <c r="J191" s="199">
        <f>ROUND(I191*H191,2)</f>
        <v>0</v>
      </c>
      <c r="K191" s="200"/>
      <c r="L191" s="40"/>
      <c r="M191" s="201" t="s">
        <v>1</v>
      </c>
      <c r="N191" s="202" t="s">
        <v>43</v>
      </c>
      <c r="O191" s="72"/>
      <c r="P191" s="203">
        <f>O191*H191</f>
        <v>0</v>
      </c>
      <c r="Q191" s="203">
        <v>0</v>
      </c>
      <c r="R191" s="203">
        <f>Q191*H191</f>
        <v>0</v>
      </c>
      <c r="S191" s="203">
        <v>0</v>
      </c>
      <c r="T191" s="204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05" t="s">
        <v>166</v>
      </c>
      <c r="AT191" s="205" t="s">
        <v>162</v>
      </c>
      <c r="AU191" s="205" t="s">
        <v>88</v>
      </c>
      <c r="AY191" s="18" t="s">
        <v>159</v>
      </c>
      <c r="BE191" s="206">
        <f>IF(N191="základní",J191,0)</f>
        <v>0</v>
      </c>
      <c r="BF191" s="206">
        <f>IF(N191="snížená",J191,0)</f>
        <v>0</v>
      </c>
      <c r="BG191" s="206">
        <f>IF(N191="zákl. přenesená",J191,0)</f>
        <v>0</v>
      </c>
      <c r="BH191" s="206">
        <f>IF(N191="sníž. přenesená",J191,0)</f>
        <v>0</v>
      </c>
      <c r="BI191" s="206">
        <f>IF(N191="nulová",J191,0)</f>
        <v>0</v>
      </c>
      <c r="BJ191" s="18" t="s">
        <v>86</v>
      </c>
      <c r="BK191" s="206">
        <f>ROUND(I191*H191,2)</f>
        <v>0</v>
      </c>
      <c r="BL191" s="18" t="s">
        <v>166</v>
      </c>
      <c r="BM191" s="205" t="s">
        <v>2219</v>
      </c>
    </row>
    <row r="192" spans="1:65" s="12" customFormat="1" ht="22.9" customHeight="1">
      <c r="B192" s="177"/>
      <c r="C192" s="178"/>
      <c r="D192" s="179" t="s">
        <v>77</v>
      </c>
      <c r="E192" s="191" t="s">
        <v>1911</v>
      </c>
      <c r="F192" s="191" t="s">
        <v>1940</v>
      </c>
      <c r="G192" s="178"/>
      <c r="H192" s="178"/>
      <c r="I192" s="181"/>
      <c r="J192" s="192">
        <f>BK192</f>
        <v>0</v>
      </c>
      <c r="K192" s="178"/>
      <c r="L192" s="183"/>
      <c r="M192" s="184"/>
      <c r="N192" s="185"/>
      <c r="O192" s="185"/>
      <c r="P192" s="186">
        <f>SUM(P193:P197)</f>
        <v>0</v>
      </c>
      <c r="Q192" s="185"/>
      <c r="R192" s="186">
        <f>SUM(R193:R197)</f>
        <v>0</v>
      </c>
      <c r="S192" s="185"/>
      <c r="T192" s="187">
        <f>SUM(T193:T197)</f>
        <v>0</v>
      </c>
      <c r="AR192" s="188" t="s">
        <v>86</v>
      </c>
      <c r="AT192" s="189" t="s">
        <v>77</v>
      </c>
      <c r="AU192" s="189" t="s">
        <v>86</v>
      </c>
      <c r="AY192" s="188" t="s">
        <v>159</v>
      </c>
      <c r="BK192" s="190">
        <f>SUM(BK193:BK197)</f>
        <v>0</v>
      </c>
    </row>
    <row r="193" spans="1:65" s="2" customFormat="1" ht="16.5" customHeight="1">
      <c r="A193" s="35"/>
      <c r="B193" s="36"/>
      <c r="C193" s="193" t="s">
        <v>327</v>
      </c>
      <c r="D193" s="193" t="s">
        <v>162</v>
      </c>
      <c r="E193" s="194" t="s">
        <v>1941</v>
      </c>
      <c r="F193" s="195" t="s">
        <v>1942</v>
      </c>
      <c r="G193" s="196" t="s">
        <v>1805</v>
      </c>
      <c r="H193" s="197">
        <v>33</v>
      </c>
      <c r="I193" s="198"/>
      <c r="J193" s="199">
        <f>ROUND(I193*H193,2)</f>
        <v>0</v>
      </c>
      <c r="K193" s="200"/>
      <c r="L193" s="40"/>
      <c r="M193" s="201" t="s">
        <v>1</v>
      </c>
      <c r="N193" s="202" t="s">
        <v>43</v>
      </c>
      <c r="O193" s="72"/>
      <c r="P193" s="203">
        <f>O193*H193</f>
        <v>0</v>
      </c>
      <c r="Q193" s="203">
        <v>0</v>
      </c>
      <c r="R193" s="203">
        <f>Q193*H193</f>
        <v>0</v>
      </c>
      <c r="S193" s="203">
        <v>0</v>
      </c>
      <c r="T193" s="204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05" t="s">
        <v>166</v>
      </c>
      <c r="AT193" s="205" t="s">
        <v>162</v>
      </c>
      <c r="AU193" s="205" t="s">
        <v>88</v>
      </c>
      <c r="AY193" s="18" t="s">
        <v>159</v>
      </c>
      <c r="BE193" s="206">
        <f>IF(N193="základní",J193,0)</f>
        <v>0</v>
      </c>
      <c r="BF193" s="206">
        <f>IF(N193="snížená",J193,0)</f>
        <v>0</v>
      </c>
      <c r="BG193" s="206">
        <f>IF(N193="zákl. přenesená",J193,0)</f>
        <v>0</v>
      </c>
      <c r="BH193" s="206">
        <f>IF(N193="sníž. přenesená",J193,0)</f>
        <v>0</v>
      </c>
      <c r="BI193" s="206">
        <f>IF(N193="nulová",J193,0)</f>
        <v>0</v>
      </c>
      <c r="BJ193" s="18" t="s">
        <v>86</v>
      </c>
      <c r="BK193" s="206">
        <f>ROUND(I193*H193,2)</f>
        <v>0</v>
      </c>
      <c r="BL193" s="18" t="s">
        <v>166</v>
      </c>
      <c r="BM193" s="205" t="s">
        <v>2220</v>
      </c>
    </row>
    <row r="194" spans="1:65" s="2" customFormat="1" ht="16.5" customHeight="1">
      <c r="A194" s="35"/>
      <c r="B194" s="36"/>
      <c r="C194" s="193" t="s">
        <v>334</v>
      </c>
      <c r="D194" s="193" t="s">
        <v>162</v>
      </c>
      <c r="E194" s="194" t="s">
        <v>2221</v>
      </c>
      <c r="F194" s="195" t="s">
        <v>2222</v>
      </c>
      <c r="G194" s="196" t="s">
        <v>172</v>
      </c>
      <c r="H194" s="197">
        <v>1</v>
      </c>
      <c r="I194" s="198"/>
      <c r="J194" s="199">
        <f>ROUND(I194*H194,2)</f>
        <v>0</v>
      </c>
      <c r="K194" s="200"/>
      <c r="L194" s="40"/>
      <c r="M194" s="201" t="s">
        <v>1</v>
      </c>
      <c r="N194" s="202" t="s">
        <v>43</v>
      </c>
      <c r="O194" s="72"/>
      <c r="P194" s="203">
        <f>O194*H194</f>
        <v>0</v>
      </c>
      <c r="Q194" s="203">
        <v>0</v>
      </c>
      <c r="R194" s="203">
        <f>Q194*H194</f>
        <v>0</v>
      </c>
      <c r="S194" s="203">
        <v>0</v>
      </c>
      <c r="T194" s="204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05" t="s">
        <v>166</v>
      </c>
      <c r="AT194" s="205" t="s">
        <v>162</v>
      </c>
      <c r="AU194" s="205" t="s">
        <v>88</v>
      </c>
      <c r="AY194" s="18" t="s">
        <v>159</v>
      </c>
      <c r="BE194" s="206">
        <f>IF(N194="základní",J194,0)</f>
        <v>0</v>
      </c>
      <c r="BF194" s="206">
        <f>IF(N194="snížená",J194,0)</f>
        <v>0</v>
      </c>
      <c r="BG194" s="206">
        <f>IF(N194="zákl. přenesená",J194,0)</f>
        <v>0</v>
      </c>
      <c r="BH194" s="206">
        <f>IF(N194="sníž. přenesená",J194,0)</f>
        <v>0</v>
      </c>
      <c r="BI194" s="206">
        <f>IF(N194="nulová",J194,0)</f>
        <v>0</v>
      </c>
      <c r="BJ194" s="18" t="s">
        <v>86</v>
      </c>
      <c r="BK194" s="206">
        <f>ROUND(I194*H194,2)</f>
        <v>0</v>
      </c>
      <c r="BL194" s="18" t="s">
        <v>166</v>
      </c>
      <c r="BM194" s="205" t="s">
        <v>2223</v>
      </c>
    </row>
    <row r="195" spans="1:65" s="2" customFormat="1" ht="21.75" customHeight="1">
      <c r="A195" s="35"/>
      <c r="B195" s="36"/>
      <c r="C195" s="193" t="s">
        <v>243</v>
      </c>
      <c r="D195" s="193" t="s">
        <v>162</v>
      </c>
      <c r="E195" s="194" t="s">
        <v>2224</v>
      </c>
      <c r="F195" s="195" t="s">
        <v>2225</v>
      </c>
      <c r="G195" s="196" t="s">
        <v>172</v>
      </c>
      <c r="H195" s="197">
        <v>1</v>
      </c>
      <c r="I195" s="198"/>
      <c r="J195" s="199">
        <f>ROUND(I195*H195,2)</f>
        <v>0</v>
      </c>
      <c r="K195" s="200"/>
      <c r="L195" s="40"/>
      <c r="M195" s="201" t="s">
        <v>1</v>
      </c>
      <c r="N195" s="202" t="s">
        <v>43</v>
      </c>
      <c r="O195" s="72"/>
      <c r="P195" s="203">
        <f>O195*H195</f>
        <v>0</v>
      </c>
      <c r="Q195" s="203">
        <v>0</v>
      </c>
      <c r="R195" s="203">
        <f>Q195*H195</f>
        <v>0</v>
      </c>
      <c r="S195" s="203">
        <v>0</v>
      </c>
      <c r="T195" s="204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05" t="s">
        <v>166</v>
      </c>
      <c r="AT195" s="205" t="s">
        <v>162</v>
      </c>
      <c r="AU195" s="205" t="s">
        <v>88</v>
      </c>
      <c r="AY195" s="18" t="s">
        <v>159</v>
      </c>
      <c r="BE195" s="206">
        <f>IF(N195="základní",J195,0)</f>
        <v>0</v>
      </c>
      <c r="BF195" s="206">
        <f>IF(N195="snížená",J195,0)</f>
        <v>0</v>
      </c>
      <c r="BG195" s="206">
        <f>IF(N195="zákl. přenesená",J195,0)</f>
        <v>0</v>
      </c>
      <c r="BH195" s="206">
        <f>IF(N195="sníž. přenesená",J195,0)</f>
        <v>0</v>
      </c>
      <c r="BI195" s="206">
        <f>IF(N195="nulová",J195,0)</f>
        <v>0</v>
      </c>
      <c r="BJ195" s="18" t="s">
        <v>86</v>
      </c>
      <c r="BK195" s="206">
        <f>ROUND(I195*H195,2)</f>
        <v>0</v>
      </c>
      <c r="BL195" s="18" t="s">
        <v>166</v>
      </c>
      <c r="BM195" s="205" t="s">
        <v>2226</v>
      </c>
    </row>
    <row r="196" spans="1:65" s="2" customFormat="1" ht="16.5" customHeight="1">
      <c r="A196" s="35"/>
      <c r="B196" s="36"/>
      <c r="C196" s="193" t="s">
        <v>354</v>
      </c>
      <c r="D196" s="193" t="s">
        <v>162</v>
      </c>
      <c r="E196" s="194" t="s">
        <v>1960</v>
      </c>
      <c r="F196" s="195" t="s">
        <v>1961</v>
      </c>
      <c r="G196" s="196" t="s">
        <v>172</v>
      </c>
      <c r="H196" s="197">
        <v>1</v>
      </c>
      <c r="I196" s="198"/>
      <c r="J196" s="199">
        <f>ROUND(I196*H196,2)</f>
        <v>0</v>
      </c>
      <c r="K196" s="200"/>
      <c r="L196" s="40"/>
      <c r="M196" s="201" t="s">
        <v>1</v>
      </c>
      <c r="N196" s="202" t="s">
        <v>43</v>
      </c>
      <c r="O196" s="72"/>
      <c r="P196" s="203">
        <f>O196*H196</f>
        <v>0</v>
      </c>
      <c r="Q196" s="203">
        <v>0</v>
      </c>
      <c r="R196" s="203">
        <f>Q196*H196</f>
        <v>0</v>
      </c>
      <c r="S196" s="203">
        <v>0</v>
      </c>
      <c r="T196" s="204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05" t="s">
        <v>166</v>
      </c>
      <c r="AT196" s="205" t="s">
        <v>162</v>
      </c>
      <c r="AU196" s="205" t="s">
        <v>88</v>
      </c>
      <c r="AY196" s="18" t="s">
        <v>159</v>
      </c>
      <c r="BE196" s="206">
        <f>IF(N196="základní",J196,0)</f>
        <v>0</v>
      </c>
      <c r="BF196" s="206">
        <f>IF(N196="snížená",J196,0)</f>
        <v>0</v>
      </c>
      <c r="BG196" s="206">
        <f>IF(N196="zákl. přenesená",J196,0)</f>
        <v>0</v>
      </c>
      <c r="BH196" s="206">
        <f>IF(N196="sníž. přenesená",J196,0)</f>
        <v>0</v>
      </c>
      <c r="BI196" s="206">
        <f>IF(N196="nulová",J196,0)</f>
        <v>0</v>
      </c>
      <c r="BJ196" s="18" t="s">
        <v>86</v>
      </c>
      <c r="BK196" s="206">
        <f>ROUND(I196*H196,2)</f>
        <v>0</v>
      </c>
      <c r="BL196" s="18" t="s">
        <v>166</v>
      </c>
      <c r="BM196" s="205" t="s">
        <v>2227</v>
      </c>
    </row>
    <row r="197" spans="1:65" s="2" customFormat="1" ht="24.2" customHeight="1">
      <c r="A197" s="35"/>
      <c r="B197" s="36"/>
      <c r="C197" s="193" t="s">
        <v>360</v>
      </c>
      <c r="D197" s="193" t="s">
        <v>162</v>
      </c>
      <c r="E197" s="194" t="s">
        <v>2228</v>
      </c>
      <c r="F197" s="195" t="s">
        <v>1964</v>
      </c>
      <c r="G197" s="196" t="s">
        <v>172</v>
      </c>
      <c r="H197" s="197">
        <v>1</v>
      </c>
      <c r="I197" s="198"/>
      <c r="J197" s="199">
        <f>ROUND(I197*H197,2)</f>
        <v>0</v>
      </c>
      <c r="K197" s="200"/>
      <c r="L197" s="40"/>
      <c r="M197" s="201" t="s">
        <v>1</v>
      </c>
      <c r="N197" s="202" t="s">
        <v>43</v>
      </c>
      <c r="O197" s="72"/>
      <c r="P197" s="203">
        <f>O197*H197</f>
        <v>0</v>
      </c>
      <c r="Q197" s="203">
        <v>0</v>
      </c>
      <c r="R197" s="203">
        <f>Q197*H197</f>
        <v>0</v>
      </c>
      <c r="S197" s="203">
        <v>0</v>
      </c>
      <c r="T197" s="204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05" t="s">
        <v>166</v>
      </c>
      <c r="AT197" s="205" t="s">
        <v>162</v>
      </c>
      <c r="AU197" s="205" t="s">
        <v>88</v>
      </c>
      <c r="AY197" s="18" t="s">
        <v>159</v>
      </c>
      <c r="BE197" s="206">
        <f>IF(N197="základní",J197,0)</f>
        <v>0</v>
      </c>
      <c r="BF197" s="206">
        <f>IF(N197="snížená",J197,0)</f>
        <v>0</v>
      </c>
      <c r="BG197" s="206">
        <f>IF(N197="zákl. přenesená",J197,0)</f>
        <v>0</v>
      </c>
      <c r="BH197" s="206">
        <f>IF(N197="sníž. přenesená",J197,0)</f>
        <v>0</v>
      </c>
      <c r="BI197" s="206">
        <f>IF(N197="nulová",J197,0)</f>
        <v>0</v>
      </c>
      <c r="BJ197" s="18" t="s">
        <v>86</v>
      </c>
      <c r="BK197" s="206">
        <f>ROUND(I197*H197,2)</f>
        <v>0</v>
      </c>
      <c r="BL197" s="18" t="s">
        <v>166</v>
      </c>
      <c r="BM197" s="205" t="s">
        <v>2229</v>
      </c>
    </row>
    <row r="198" spans="1:65" s="12" customFormat="1" ht="22.9" customHeight="1">
      <c r="B198" s="177"/>
      <c r="C198" s="178"/>
      <c r="D198" s="179" t="s">
        <v>77</v>
      </c>
      <c r="E198" s="191" t="s">
        <v>1916</v>
      </c>
      <c r="F198" s="191" t="s">
        <v>1967</v>
      </c>
      <c r="G198" s="178"/>
      <c r="H198" s="178"/>
      <c r="I198" s="181"/>
      <c r="J198" s="192">
        <f>BK198</f>
        <v>0</v>
      </c>
      <c r="K198" s="178"/>
      <c r="L198" s="183"/>
      <c r="M198" s="184"/>
      <c r="N198" s="185"/>
      <c r="O198" s="185"/>
      <c r="P198" s="186">
        <f>SUM(P199:P203)</f>
        <v>0</v>
      </c>
      <c r="Q198" s="185"/>
      <c r="R198" s="186">
        <f>SUM(R199:R203)</f>
        <v>0</v>
      </c>
      <c r="S198" s="185"/>
      <c r="T198" s="187">
        <f>SUM(T199:T203)</f>
        <v>0</v>
      </c>
      <c r="AR198" s="188" t="s">
        <v>86</v>
      </c>
      <c r="AT198" s="189" t="s">
        <v>77</v>
      </c>
      <c r="AU198" s="189" t="s">
        <v>86</v>
      </c>
      <c r="AY198" s="188" t="s">
        <v>159</v>
      </c>
      <c r="BK198" s="190">
        <f>SUM(BK199:BK203)</f>
        <v>0</v>
      </c>
    </row>
    <row r="199" spans="1:65" s="2" customFormat="1" ht="16.5" customHeight="1">
      <c r="A199" s="35"/>
      <c r="B199" s="36"/>
      <c r="C199" s="193" t="s">
        <v>368</v>
      </c>
      <c r="D199" s="193" t="s">
        <v>162</v>
      </c>
      <c r="E199" s="194" t="s">
        <v>1968</v>
      </c>
      <c r="F199" s="195" t="s">
        <v>1969</v>
      </c>
      <c r="G199" s="196" t="s">
        <v>1970</v>
      </c>
      <c r="H199" s="197">
        <v>8</v>
      </c>
      <c r="I199" s="198"/>
      <c r="J199" s="199">
        <f>ROUND(I199*H199,2)</f>
        <v>0</v>
      </c>
      <c r="K199" s="200"/>
      <c r="L199" s="40"/>
      <c r="M199" s="201" t="s">
        <v>1</v>
      </c>
      <c r="N199" s="202" t="s">
        <v>43</v>
      </c>
      <c r="O199" s="72"/>
      <c r="P199" s="203">
        <f>O199*H199</f>
        <v>0</v>
      </c>
      <c r="Q199" s="203">
        <v>0</v>
      </c>
      <c r="R199" s="203">
        <f>Q199*H199</f>
        <v>0</v>
      </c>
      <c r="S199" s="203">
        <v>0</v>
      </c>
      <c r="T199" s="204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05" t="s">
        <v>166</v>
      </c>
      <c r="AT199" s="205" t="s">
        <v>162</v>
      </c>
      <c r="AU199" s="205" t="s">
        <v>88</v>
      </c>
      <c r="AY199" s="18" t="s">
        <v>159</v>
      </c>
      <c r="BE199" s="206">
        <f>IF(N199="základní",J199,0)</f>
        <v>0</v>
      </c>
      <c r="BF199" s="206">
        <f>IF(N199="snížená",J199,0)</f>
        <v>0</v>
      </c>
      <c r="BG199" s="206">
        <f>IF(N199="zákl. přenesená",J199,0)</f>
        <v>0</v>
      </c>
      <c r="BH199" s="206">
        <f>IF(N199="sníž. přenesená",J199,0)</f>
        <v>0</v>
      </c>
      <c r="BI199" s="206">
        <f>IF(N199="nulová",J199,0)</f>
        <v>0</v>
      </c>
      <c r="BJ199" s="18" t="s">
        <v>86</v>
      </c>
      <c r="BK199" s="206">
        <f>ROUND(I199*H199,2)</f>
        <v>0</v>
      </c>
      <c r="BL199" s="18" t="s">
        <v>166</v>
      </c>
      <c r="BM199" s="205" t="s">
        <v>2230</v>
      </c>
    </row>
    <row r="200" spans="1:65" s="2" customFormat="1" ht="16.5" customHeight="1">
      <c r="A200" s="35"/>
      <c r="B200" s="36"/>
      <c r="C200" s="193" t="s">
        <v>372</v>
      </c>
      <c r="D200" s="193" t="s">
        <v>162</v>
      </c>
      <c r="E200" s="194" t="s">
        <v>2231</v>
      </c>
      <c r="F200" s="195" t="s">
        <v>2232</v>
      </c>
      <c r="G200" s="196" t="s">
        <v>1970</v>
      </c>
      <c r="H200" s="197">
        <v>16</v>
      </c>
      <c r="I200" s="198"/>
      <c r="J200" s="199">
        <f>ROUND(I200*H200,2)</f>
        <v>0</v>
      </c>
      <c r="K200" s="200"/>
      <c r="L200" s="40"/>
      <c r="M200" s="201" t="s">
        <v>1</v>
      </c>
      <c r="N200" s="202" t="s">
        <v>43</v>
      </c>
      <c r="O200" s="72"/>
      <c r="P200" s="203">
        <f>O200*H200</f>
        <v>0</v>
      </c>
      <c r="Q200" s="203">
        <v>0</v>
      </c>
      <c r="R200" s="203">
        <f>Q200*H200</f>
        <v>0</v>
      </c>
      <c r="S200" s="203">
        <v>0</v>
      </c>
      <c r="T200" s="204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05" t="s">
        <v>166</v>
      </c>
      <c r="AT200" s="205" t="s">
        <v>162</v>
      </c>
      <c r="AU200" s="205" t="s">
        <v>88</v>
      </c>
      <c r="AY200" s="18" t="s">
        <v>159</v>
      </c>
      <c r="BE200" s="206">
        <f>IF(N200="základní",J200,0)</f>
        <v>0</v>
      </c>
      <c r="BF200" s="206">
        <f>IF(N200="snížená",J200,0)</f>
        <v>0</v>
      </c>
      <c r="BG200" s="206">
        <f>IF(N200="zákl. přenesená",J200,0)</f>
        <v>0</v>
      </c>
      <c r="BH200" s="206">
        <f>IF(N200="sníž. přenesená",J200,0)</f>
        <v>0</v>
      </c>
      <c r="BI200" s="206">
        <f>IF(N200="nulová",J200,0)</f>
        <v>0</v>
      </c>
      <c r="BJ200" s="18" t="s">
        <v>86</v>
      </c>
      <c r="BK200" s="206">
        <f>ROUND(I200*H200,2)</f>
        <v>0</v>
      </c>
      <c r="BL200" s="18" t="s">
        <v>166</v>
      </c>
      <c r="BM200" s="205" t="s">
        <v>2233</v>
      </c>
    </row>
    <row r="201" spans="1:65" s="2" customFormat="1" ht="16.5" customHeight="1">
      <c r="A201" s="35"/>
      <c r="B201" s="36"/>
      <c r="C201" s="193" t="s">
        <v>376</v>
      </c>
      <c r="D201" s="193" t="s">
        <v>162</v>
      </c>
      <c r="E201" s="194" t="s">
        <v>2234</v>
      </c>
      <c r="F201" s="195" t="s">
        <v>2235</v>
      </c>
      <c r="G201" s="196" t="s">
        <v>1970</v>
      </c>
      <c r="H201" s="197">
        <v>48</v>
      </c>
      <c r="I201" s="198"/>
      <c r="J201" s="199">
        <f>ROUND(I201*H201,2)</f>
        <v>0</v>
      </c>
      <c r="K201" s="200"/>
      <c r="L201" s="40"/>
      <c r="M201" s="201" t="s">
        <v>1</v>
      </c>
      <c r="N201" s="202" t="s">
        <v>43</v>
      </c>
      <c r="O201" s="72"/>
      <c r="P201" s="203">
        <f>O201*H201</f>
        <v>0</v>
      </c>
      <c r="Q201" s="203">
        <v>0</v>
      </c>
      <c r="R201" s="203">
        <f>Q201*H201</f>
        <v>0</v>
      </c>
      <c r="S201" s="203">
        <v>0</v>
      </c>
      <c r="T201" s="204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05" t="s">
        <v>166</v>
      </c>
      <c r="AT201" s="205" t="s">
        <v>162</v>
      </c>
      <c r="AU201" s="205" t="s">
        <v>88</v>
      </c>
      <c r="AY201" s="18" t="s">
        <v>159</v>
      </c>
      <c r="BE201" s="206">
        <f>IF(N201="základní",J201,0)</f>
        <v>0</v>
      </c>
      <c r="BF201" s="206">
        <f>IF(N201="snížená",J201,0)</f>
        <v>0</v>
      </c>
      <c r="BG201" s="206">
        <f>IF(N201="zákl. přenesená",J201,0)</f>
        <v>0</v>
      </c>
      <c r="BH201" s="206">
        <f>IF(N201="sníž. přenesená",J201,0)</f>
        <v>0</v>
      </c>
      <c r="BI201" s="206">
        <f>IF(N201="nulová",J201,0)</f>
        <v>0</v>
      </c>
      <c r="BJ201" s="18" t="s">
        <v>86</v>
      </c>
      <c r="BK201" s="206">
        <f>ROUND(I201*H201,2)</f>
        <v>0</v>
      </c>
      <c r="BL201" s="18" t="s">
        <v>166</v>
      </c>
      <c r="BM201" s="205" t="s">
        <v>2236</v>
      </c>
    </row>
    <row r="202" spans="1:65" s="2" customFormat="1" ht="16.5" customHeight="1">
      <c r="A202" s="35"/>
      <c r="B202" s="36"/>
      <c r="C202" s="193" t="s">
        <v>382</v>
      </c>
      <c r="D202" s="193" t="s">
        <v>162</v>
      </c>
      <c r="E202" s="194" t="s">
        <v>1975</v>
      </c>
      <c r="F202" s="195" t="s">
        <v>1976</v>
      </c>
      <c r="G202" s="196" t="s">
        <v>1970</v>
      </c>
      <c r="H202" s="197">
        <v>4</v>
      </c>
      <c r="I202" s="198"/>
      <c r="J202" s="199">
        <f>ROUND(I202*H202,2)</f>
        <v>0</v>
      </c>
      <c r="K202" s="200"/>
      <c r="L202" s="40"/>
      <c r="M202" s="201" t="s">
        <v>1</v>
      </c>
      <c r="N202" s="202" t="s">
        <v>43</v>
      </c>
      <c r="O202" s="72"/>
      <c r="P202" s="203">
        <f>O202*H202</f>
        <v>0</v>
      </c>
      <c r="Q202" s="203">
        <v>0</v>
      </c>
      <c r="R202" s="203">
        <f>Q202*H202</f>
        <v>0</v>
      </c>
      <c r="S202" s="203">
        <v>0</v>
      </c>
      <c r="T202" s="204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05" t="s">
        <v>166</v>
      </c>
      <c r="AT202" s="205" t="s">
        <v>162</v>
      </c>
      <c r="AU202" s="205" t="s">
        <v>88</v>
      </c>
      <c r="AY202" s="18" t="s">
        <v>159</v>
      </c>
      <c r="BE202" s="206">
        <f>IF(N202="základní",J202,0)</f>
        <v>0</v>
      </c>
      <c r="BF202" s="206">
        <f>IF(N202="snížená",J202,0)</f>
        <v>0</v>
      </c>
      <c r="BG202" s="206">
        <f>IF(N202="zákl. přenesená",J202,0)</f>
        <v>0</v>
      </c>
      <c r="BH202" s="206">
        <f>IF(N202="sníž. přenesená",J202,0)</f>
        <v>0</v>
      </c>
      <c r="BI202" s="206">
        <f>IF(N202="nulová",J202,0)</f>
        <v>0</v>
      </c>
      <c r="BJ202" s="18" t="s">
        <v>86</v>
      </c>
      <c r="BK202" s="206">
        <f>ROUND(I202*H202,2)</f>
        <v>0</v>
      </c>
      <c r="BL202" s="18" t="s">
        <v>166</v>
      </c>
      <c r="BM202" s="205" t="s">
        <v>2237</v>
      </c>
    </row>
    <row r="203" spans="1:65" s="2" customFormat="1" ht="16.5" customHeight="1">
      <c r="A203" s="35"/>
      <c r="B203" s="36"/>
      <c r="C203" s="193" t="s">
        <v>386</v>
      </c>
      <c r="D203" s="193" t="s">
        <v>162</v>
      </c>
      <c r="E203" s="194" t="s">
        <v>2238</v>
      </c>
      <c r="F203" s="195" t="s">
        <v>2239</v>
      </c>
      <c r="G203" s="196" t="s">
        <v>1970</v>
      </c>
      <c r="H203" s="197">
        <v>1</v>
      </c>
      <c r="I203" s="198"/>
      <c r="J203" s="199">
        <f>ROUND(I203*H203,2)</f>
        <v>0</v>
      </c>
      <c r="K203" s="200"/>
      <c r="L203" s="40"/>
      <c r="M203" s="201" t="s">
        <v>1</v>
      </c>
      <c r="N203" s="202" t="s">
        <v>43</v>
      </c>
      <c r="O203" s="72"/>
      <c r="P203" s="203">
        <f>O203*H203</f>
        <v>0</v>
      </c>
      <c r="Q203" s="203">
        <v>0</v>
      </c>
      <c r="R203" s="203">
        <f>Q203*H203</f>
        <v>0</v>
      </c>
      <c r="S203" s="203">
        <v>0</v>
      </c>
      <c r="T203" s="204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05" t="s">
        <v>166</v>
      </c>
      <c r="AT203" s="205" t="s">
        <v>162</v>
      </c>
      <c r="AU203" s="205" t="s">
        <v>88</v>
      </c>
      <c r="AY203" s="18" t="s">
        <v>159</v>
      </c>
      <c r="BE203" s="206">
        <f>IF(N203="základní",J203,0)</f>
        <v>0</v>
      </c>
      <c r="BF203" s="206">
        <f>IF(N203="snížená",J203,0)</f>
        <v>0</v>
      </c>
      <c r="BG203" s="206">
        <f>IF(N203="zákl. přenesená",J203,0)</f>
        <v>0</v>
      </c>
      <c r="BH203" s="206">
        <f>IF(N203="sníž. přenesená",J203,0)</f>
        <v>0</v>
      </c>
      <c r="BI203" s="206">
        <f>IF(N203="nulová",J203,0)</f>
        <v>0</v>
      </c>
      <c r="BJ203" s="18" t="s">
        <v>86</v>
      </c>
      <c r="BK203" s="206">
        <f>ROUND(I203*H203,2)</f>
        <v>0</v>
      </c>
      <c r="BL203" s="18" t="s">
        <v>166</v>
      </c>
      <c r="BM203" s="205" t="s">
        <v>2240</v>
      </c>
    </row>
    <row r="204" spans="1:65" s="12" customFormat="1" ht="22.9" customHeight="1">
      <c r="B204" s="177"/>
      <c r="C204" s="178"/>
      <c r="D204" s="179" t="s">
        <v>77</v>
      </c>
      <c r="E204" s="191" t="s">
        <v>1924</v>
      </c>
      <c r="F204" s="191" t="s">
        <v>1979</v>
      </c>
      <c r="G204" s="178"/>
      <c r="H204" s="178"/>
      <c r="I204" s="181"/>
      <c r="J204" s="192">
        <f>BK204</f>
        <v>0</v>
      </c>
      <c r="K204" s="178"/>
      <c r="L204" s="183"/>
      <c r="M204" s="184"/>
      <c r="N204" s="185"/>
      <c r="O204" s="185"/>
      <c r="P204" s="186">
        <f>P205</f>
        <v>0</v>
      </c>
      <c r="Q204" s="185"/>
      <c r="R204" s="186">
        <f>R205</f>
        <v>0</v>
      </c>
      <c r="S204" s="185"/>
      <c r="T204" s="187">
        <f>T205</f>
        <v>0</v>
      </c>
      <c r="AR204" s="188" t="s">
        <v>86</v>
      </c>
      <c r="AT204" s="189" t="s">
        <v>77</v>
      </c>
      <c r="AU204" s="189" t="s">
        <v>86</v>
      </c>
      <c r="AY204" s="188" t="s">
        <v>159</v>
      </c>
      <c r="BK204" s="190">
        <f>BK205</f>
        <v>0</v>
      </c>
    </row>
    <row r="205" spans="1:65" s="2" customFormat="1" ht="16.5" customHeight="1">
      <c r="A205" s="35"/>
      <c r="B205" s="36"/>
      <c r="C205" s="193" t="s">
        <v>391</v>
      </c>
      <c r="D205" s="193" t="s">
        <v>162</v>
      </c>
      <c r="E205" s="194" t="s">
        <v>1980</v>
      </c>
      <c r="F205" s="195" t="s">
        <v>1981</v>
      </c>
      <c r="G205" s="196" t="s">
        <v>1970</v>
      </c>
      <c r="H205" s="197">
        <v>32</v>
      </c>
      <c r="I205" s="198"/>
      <c r="J205" s="199">
        <f>ROUND(I205*H205,2)</f>
        <v>0</v>
      </c>
      <c r="K205" s="200"/>
      <c r="L205" s="40"/>
      <c r="M205" s="201" t="s">
        <v>1</v>
      </c>
      <c r="N205" s="202" t="s">
        <v>43</v>
      </c>
      <c r="O205" s="72"/>
      <c r="P205" s="203">
        <f>O205*H205</f>
        <v>0</v>
      </c>
      <c r="Q205" s="203">
        <v>0</v>
      </c>
      <c r="R205" s="203">
        <f>Q205*H205</f>
        <v>0</v>
      </c>
      <c r="S205" s="203">
        <v>0</v>
      </c>
      <c r="T205" s="204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05" t="s">
        <v>166</v>
      </c>
      <c r="AT205" s="205" t="s">
        <v>162</v>
      </c>
      <c r="AU205" s="205" t="s">
        <v>88</v>
      </c>
      <c r="AY205" s="18" t="s">
        <v>159</v>
      </c>
      <c r="BE205" s="206">
        <f>IF(N205="základní",J205,0)</f>
        <v>0</v>
      </c>
      <c r="BF205" s="206">
        <f>IF(N205="snížená",J205,0)</f>
        <v>0</v>
      </c>
      <c r="BG205" s="206">
        <f>IF(N205="zákl. přenesená",J205,0)</f>
        <v>0</v>
      </c>
      <c r="BH205" s="206">
        <f>IF(N205="sníž. přenesená",J205,0)</f>
        <v>0</v>
      </c>
      <c r="BI205" s="206">
        <f>IF(N205="nulová",J205,0)</f>
        <v>0</v>
      </c>
      <c r="BJ205" s="18" t="s">
        <v>86</v>
      </c>
      <c r="BK205" s="206">
        <f>ROUND(I205*H205,2)</f>
        <v>0</v>
      </c>
      <c r="BL205" s="18" t="s">
        <v>166</v>
      </c>
      <c r="BM205" s="205" t="s">
        <v>2241</v>
      </c>
    </row>
    <row r="206" spans="1:65" s="12" customFormat="1" ht="22.9" customHeight="1">
      <c r="B206" s="177"/>
      <c r="C206" s="178"/>
      <c r="D206" s="179" t="s">
        <v>77</v>
      </c>
      <c r="E206" s="191" t="s">
        <v>1929</v>
      </c>
      <c r="F206" s="191" t="s">
        <v>1984</v>
      </c>
      <c r="G206" s="178"/>
      <c r="H206" s="178"/>
      <c r="I206" s="181"/>
      <c r="J206" s="192">
        <f>BK206</f>
        <v>0</v>
      </c>
      <c r="K206" s="178"/>
      <c r="L206" s="183"/>
      <c r="M206" s="184"/>
      <c r="N206" s="185"/>
      <c r="O206" s="185"/>
      <c r="P206" s="186">
        <f>P207</f>
        <v>0</v>
      </c>
      <c r="Q206" s="185"/>
      <c r="R206" s="186">
        <f>R207</f>
        <v>0</v>
      </c>
      <c r="S206" s="185"/>
      <c r="T206" s="187">
        <f>T207</f>
        <v>0</v>
      </c>
      <c r="AR206" s="188" t="s">
        <v>86</v>
      </c>
      <c r="AT206" s="189" t="s">
        <v>77</v>
      </c>
      <c r="AU206" s="189" t="s">
        <v>86</v>
      </c>
      <c r="AY206" s="188" t="s">
        <v>159</v>
      </c>
      <c r="BK206" s="190">
        <f>BK207</f>
        <v>0</v>
      </c>
    </row>
    <row r="207" spans="1:65" s="2" customFormat="1" ht="16.5" customHeight="1">
      <c r="A207" s="35"/>
      <c r="B207" s="36"/>
      <c r="C207" s="193" t="s">
        <v>396</v>
      </c>
      <c r="D207" s="193" t="s">
        <v>162</v>
      </c>
      <c r="E207" s="194" t="s">
        <v>1985</v>
      </c>
      <c r="F207" s="195" t="s">
        <v>1986</v>
      </c>
      <c r="G207" s="196" t="s">
        <v>1970</v>
      </c>
      <c r="H207" s="197">
        <v>16</v>
      </c>
      <c r="I207" s="198"/>
      <c r="J207" s="199">
        <f>ROUND(I207*H207,2)</f>
        <v>0</v>
      </c>
      <c r="K207" s="200"/>
      <c r="L207" s="40"/>
      <c r="M207" s="201" t="s">
        <v>1</v>
      </c>
      <c r="N207" s="202" t="s">
        <v>43</v>
      </c>
      <c r="O207" s="72"/>
      <c r="P207" s="203">
        <f>O207*H207</f>
        <v>0</v>
      </c>
      <c r="Q207" s="203">
        <v>0</v>
      </c>
      <c r="R207" s="203">
        <f>Q207*H207</f>
        <v>0</v>
      </c>
      <c r="S207" s="203">
        <v>0</v>
      </c>
      <c r="T207" s="204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05" t="s">
        <v>166</v>
      </c>
      <c r="AT207" s="205" t="s">
        <v>162</v>
      </c>
      <c r="AU207" s="205" t="s">
        <v>88</v>
      </c>
      <c r="AY207" s="18" t="s">
        <v>159</v>
      </c>
      <c r="BE207" s="206">
        <f>IF(N207="základní",J207,0)</f>
        <v>0</v>
      </c>
      <c r="BF207" s="206">
        <f>IF(N207="snížená",J207,0)</f>
        <v>0</v>
      </c>
      <c r="BG207" s="206">
        <f>IF(N207="zákl. přenesená",J207,0)</f>
        <v>0</v>
      </c>
      <c r="BH207" s="206">
        <f>IF(N207="sníž. přenesená",J207,0)</f>
        <v>0</v>
      </c>
      <c r="BI207" s="206">
        <f>IF(N207="nulová",J207,0)</f>
        <v>0</v>
      </c>
      <c r="BJ207" s="18" t="s">
        <v>86</v>
      </c>
      <c r="BK207" s="206">
        <f>ROUND(I207*H207,2)</f>
        <v>0</v>
      </c>
      <c r="BL207" s="18" t="s">
        <v>166</v>
      </c>
      <c r="BM207" s="205" t="s">
        <v>2242</v>
      </c>
    </row>
    <row r="208" spans="1:65" s="12" customFormat="1" ht="22.9" customHeight="1">
      <c r="B208" s="177"/>
      <c r="C208" s="178"/>
      <c r="D208" s="179" t="s">
        <v>77</v>
      </c>
      <c r="E208" s="191" t="s">
        <v>1934</v>
      </c>
      <c r="F208" s="191" t="s">
        <v>1989</v>
      </c>
      <c r="G208" s="178"/>
      <c r="H208" s="178"/>
      <c r="I208" s="181"/>
      <c r="J208" s="192">
        <f>BK208</f>
        <v>0</v>
      </c>
      <c r="K208" s="178"/>
      <c r="L208" s="183"/>
      <c r="M208" s="184"/>
      <c r="N208" s="185"/>
      <c r="O208" s="185"/>
      <c r="P208" s="186">
        <v>0</v>
      </c>
      <c r="Q208" s="185"/>
      <c r="R208" s="186">
        <v>0</v>
      </c>
      <c r="S208" s="185"/>
      <c r="T208" s="187">
        <v>0</v>
      </c>
      <c r="AR208" s="188" t="s">
        <v>86</v>
      </c>
      <c r="AT208" s="189" t="s">
        <v>77</v>
      </c>
      <c r="AU208" s="189" t="s">
        <v>86</v>
      </c>
      <c r="AY208" s="188" t="s">
        <v>159</v>
      </c>
      <c r="BK208" s="190">
        <v>0</v>
      </c>
    </row>
    <row r="209" spans="1:65" s="12" customFormat="1" ht="22.9" customHeight="1">
      <c r="B209" s="177"/>
      <c r="C209" s="178"/>
      <c r="D209" s="179" t="s">
        <v>77</v>
      </c>
      <c r="E209" s="191" t="s">
        <v>1939</v>
      </c>
      <c r="F209" s="191" t="s">
        <v>1991</v>
      </c>
      <c r="G209" s="178"/>
      <c r="H209" s="178"/>
      <c r="I209" s="181"/>
      <c r="J209" s="192">
        <f>BK209</f>
        <v>0</v>
      </c>
      <c r="K209" s="178"/>
      <c r="L209" s="183"/>
      <c r="M209" s="184"/>
      <c r="N209" s="185"/>
      <c r="O209" s="185"/>
      <c r="P209" s="186">
        <f>SUM(P210:P211)</f>
        <v>0</v>
      </c>
      <c r="Q209" s="185"/>
      <c r="R209" s="186">
        <f>SUM(R210:R211)</f>
        <v>0</v>
      </c>
      <c r="S209" s="185"/>
      <c r="T209" s="187">
        <f>SUM(T210:T211)</f>
        <v>0</v>
      </c>
      <c r="AR209" s="188" t="s">
        <v>86</v>
      </c>
      <c r="AT209" s="189" t="s">
        <v>77</v>
      </c>
      <c r="AU209" s="189" t="s">
        <v>86</v>
      </c>
      <c r="AY209" s="188" t="s">
        <v>159</v>
      </c>
      <c r="BK209" s="190">
        <f>SUM(BK210:BK211)</f>
        <v>0</v>
      </c>
    </row>
    <row r="210" spans="1:65" s="2" customFormat="1" ht="21.75" customHeight="1">
      <c r="A210" s="35"/>
      <c r="B210" s="36"/>
      <c r="C210" s="193" t="s">
        <v>400</v>
      </c>
      <c r="D210" s="193" t="s">
        <v>162</v>
      </c>
      <c r="E210" s="194" t="s">
        <v>2243</v>
      </c>
      <c r="F210" s="195" t="s">
        <v>1993</v>
      </c>
      <c r="G210" s="196" t="s">
        <v>172</v>
      </c>
      <c r="H210" s="197">
        <v>1</v>
      </c>
      <c r="I210" s="198"/>
      <c r="J210" s="199">
        <f>ROUND(I210*H210,2)</f>
        <v>0</v>
      </c>
      <c r="K210" s="200"/>
      <c r="L210" s="40"/>
      <c r="M210" s="201" t="s">
        <v>1</v>
      </c>
      <c r="N210" s="202" t="s">
        <v>43</v>
      </c>
      <c r="O210" s="72"/>
      <c r="P210" s="203">
        <f>O210*H210</f>
        <v>0</v>
      </c>
      <c r="Q210" s="203">
        <v>0</v>
      </c>
      <c r="R210" s="203">
        <f>Q210*H210</f>
        <v>0</v>
      </c>
      <c r="S210" s="203">
        <v>0</v>
      </c>
      <c r="T210" s="204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05" t="s">
        <v>166</v>
      </c>
      <c r="AT210" s="205" t="s">
        <v>162</v>
      </c>
      <c r="AU210" s="205" t="s">
        <v>88</v>
      </c>
      <c r="AY210" s="18" t="s">
        <v>159</v>
      </c>
      <c r="BE210" s="206">
        <f>IF(N210="základní",J210,0)</f>
        <v>0</v>
      </c>
      <c r="BF210" s="206">
        <f>IF(N210="snížená",J210,0)</f>
        <v>0</v>
      </c>
      <c r="BG210" s="206">
        <f>IF(N210="zákl. přenesená",J210,0)</f>
        <v>0</v>
      </c>
      <c r="BH210" s="206">
        <f>IF(N210="sníž. přenesená",J210,0)</f>
        <v>0</v>
      </c>
      <c r="BI210" s="206">
        <f>IF(N210="nulová",J210,0)</f>
        <v>0</v>
      </c>
      <c r="BJ210" s="18" t="s">
        <v>86</v>
      </c>
      <c r="BK210" s="206">
        <f>ROUND(I210*H210,2)</f>
        <v>0</v>
      </c>
      <c r="BL210" s="18" t="s">
        <v>166</v>
      </c>
      <c r="BM210" s="205" t="s">
        <v>2244</v>
      </c>
    </row>
    <row r="211" spans="1:65" s="2" customFormat="1" ht="16.5" customHeight="1">
      <c r="A211" s="35"/>
      <c r="B211" s="36"/>
      <c r="C211" s="193" t="s">
        <v>404</v>
      </c>
      <c r="D211" s="193" t="s">
        <v>162</v>
      </c>
      <c r="E211" s="194" t="s">
        <v>1995</v>
      </c>
      <c r="F211" s="195" t="s">
        <v>1996</v>
      </c>
      <c r="G211" s="196" t="s">
        <v>1970</v>
      </c>
      <c r="H211" s="197">
        <v>3</v>
      </c>
      <c r="I211" s="198"/>
      <c r="J211" s="199">
        <f>ROUND(I211*H211,2)</f>
        <v>0</v>
      </c>
      <c r="K211" s="200"/>
      <c r="L211" s="40"/>
      <c r="M211" s="201" t="s">
        <v>1</v>
      </c>
      <c r="N211" s="202" t="s">
        <v>43</v>
      </c>
      <c r="O211" s="72"/>
      <c r="P211" s="203">
        <f>O211*H211</f>
        <v>0</v>
      </c>
      <c r="Q211" s="203">
        <v>0</v>
      </c>
      <c r="R211" s="203">
        <f>Q211*H211</f>
        <v>0</v>
      </c>
      <c r="S211" s="203">
        <v>0</v>
      </c>
      <c r="T211" s="204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05" t="s">
        <v>166</v>
      </c>
      <c r="AT211" s="205" t="s">
        <v>162</v>
      </c>
      <c r="AU211" s="205" t="s">
        <v>88</v>
      </c>
      <c r="AY211" s="18" t="s">
        <v>159</v>
      </c>
      <c r="BE211" s="206">
        <f>IF(N211="základní",J211,0)</f>
        <v>0</v>
      </c>
      <c r="BF211" s="206">
        <f>IF(N211="snížená",J211,0)</f>
        <v>0</v>
      </c>
      <c r="BG211" s="206">
        <f>IF(N211="zákl. přenesená",J211,0)</f>
        <v>0</v>
      </c>
      <c r="BH211" s="206">
        <f>IF(N211="sníž. přenesená",J211,0)</f>
        <v>0</v>
      </c>
      <c r="BI211" s="206">
        <f>IF(N211="nulová",J211,0)</f>
        <v>0</v>
      </c>
      <c r="BJ211" s="18" t="s">
        <v>86</v>
      </c>
      <c r="BK211" s="206">
        <f>ROUND(I211*H211,2)</f>
        <v>0</v>
      </c>
      <c r="BL211" s="18" t="s">
        <v>166</v>
      </c>
      <c r="BM211" s="205" t="s">
        <v>2245</v>
      </c>
    </row>
    <row r="212" spans="1:65" s="12" customFormat="1" ht="25.9" customHeight="1">
      <c r="B212" s="177"/>
      <c r="C212" s="178"/>
      <c r="D212" s="179" t="s">
        <v>77</v>
      </c>
      <c r="E212" s="180" t="s">
        <v>1944</v>
      </c>
      <c r="F212" s="180" t="s">
        <v>2246</v>
      </c>
      <c r="G212" s="178"/>
      <c r="H212" s="178"/>
      <c r="I212" s="181"/>
      <c r="J212" s="182">
        <f>BK212</f>
        <v>0</v>
      </c>
      <c r="K212" s="178"/>
      <c r="L212" s="183"/>
      <c r="M212" s="184"/>
      <c r="N212" s="185"/>
      <c r="O212" s="185"/>
      <c r="P212" s="186">
        <f>P213+P216+P219+P222+P228+P231+P237+P239</f>
        <v>0</v>
      </c>
      <c r="Q212" s="185"/>
      <c r="R212" s="186">
        <f>R213+R216+R219+R222+R228+R231+R237+R239</f>
        <v>0</v>
      </c>
      <c r="S212" s="185"/>
      <c r="T212" s="187">
        <f>T213+T216+T219+T222+T228+T231+T237+T239</f>
        <v>0</v>
      </c>
      <c r="AR212" s="188" t="s">
        <v>86</v>
      </c>
      <c r="AT212" s="189" t="s">
        <v>77</v>
      </c>
      <c r="AU212" s="189" t="s">
        <v>78</v>
      </c>
      <c r="AY212" s="188" t="s">
        <v>159</v>
      </c>
      <c r="BK212" s="190">
        <f>BK213+BK216+BK219+BK222+BK228+BK231+BK237+BK239</f>
        <v>0</v>
      </c>
    </row>
    <row r="213" spans="1:65" s="12" customFormat="1" ht="22.9" customHeight="1">
      <c r="B213" s="177"/>
      <c r="C213" s="178"/>
      <c r="D213" s="179" t="s">
        <v>77</v>
      </c>
      <c r="E213" s="191" t="s">
        <v>1949</v>
      </c>
      <c r="F213" s="191" t="s">
        <v>2247</v>
      </c>
      <c r="G213" s="178"/>
      <c r="H213" s="178"/>
      <c r="I213" s="181"/>
      <c r="J213" s="192">
        <f>BK213</f>
        <v>0</v>
      </c>
      <c r="K213" s="178"/>
      <c r="L213" s="183"/>
      <c r="M213" s="184"/>
      <c r="N213" s="185"/>
      <c r="O213" s="185"/>
      <c r="P213" s="186">
        <f>SUM(P214:P215)</f>
        <v>0</v>
      </c>
      <c r="Q213" s="185"/>
      <c r="R213" s="186">
        <f>SUM(R214:R215)</f>
        <v>0</v>
      </c>
      <c r="S213" s="185"/>
      <c r="T213" s="187">
        <f>SUM(T214:T215)</f>
        <v>0</v>
      </c>
      <c r="AR213" s="188" t="s">
        <v>86</v>
      </c>
      <c r="AT213" s="189" t="s">
        <v>77</v>
      </c>
      <c r="AU213" s="189" t="s">
        <v>86</v>
      </c>
      <c r="AY213" s="188" t="s">
        <v>159</v>
      </c>
      <c r="BK213" s="190">
        <f>SUM(BK214:BK215)</f>
        <v>0</v>
      </c>
    </row>
    <row r="214" spans="1:65" s="2" customFormat="1" ht="16.5" customHeight="1">
      <c r="A214" s="35"/>
      <c r="B214" s="36"/>
      <c r="C214" s="193" t="s">
        <v>409</v>
      </c>
      <c r="D214" s="193" t="s">
        <v>162</v>
      </c>
      <c r="E214" s="194" t="s">
        <v>2248</v>
      </c>
      <c r="F214" s="195" t="s">
        <v>2249</v>
      </c>
      <c r="G214" s="196" t="s">
        <v>249</v>
      </c>
      <c r="H214" s="197">
        <v>130</v>
      </c>
      <c r="I214" s="198"/>
      <c r="J214" s="199">
        <f>ROUND(I214*H214,2)</f>
        <v>0</v>
      </c>
      <c r="K214" s="200"/>
      <c r="L214" s="40"/>
      <c r="M214" s="201" t="s">
        <v>1</v>
      </c>
      <c r="N214" s="202" t="s">
        <v>43</v>
      </c>
      <c r="O214" s="72"/>
      <c r="P214" s="203">
        <f>O214*H214</f>
        <v>0</v>
      </c>
      <c r="Q214" s="203">
        <v>0</v>
      </c>
      <c r="R214" s="203">
        <f>Q214*H214</f>
        <v>0</v>
      </c>
      <c r="S214" s="203">
        <v>0</v>
      </c>
      <c r="T214" s="204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05" t="s">
        <v>166</v>
      </c>
      <c r="AT214" s="205" t="s">
        <v>162</v>
      </c>
      <c r="AU214" s="205" t="s">
        <v>88</v>
      </c>
      <c r="AY214" s="18" t="s">
        <v>159</v>
      </c>
      <c r="BE214" s="206">
        <f>IF(N214="základní",J214,0)</f>
        <v>0</v>
      </c>
      <c r="BF214" s="206">
        <f>IF(N214="snížená",J214,0)</f>
        <v>0</v>
      </c>
      <c r="BG214" s="206">
        <f>IF(N214="zákl. přenesená",J214,0)</f>
        <v>0</v>
      </c>
      <c r="BH214" s="206">
        <f>IF(N214="sníž. přenesená",J214,0)</f>
        <v>0</v>
      </c>
      <c r="BI214" s="206">
        <f>IF(N214="nulová",J214,0)</f>
        <v>0</v>
      </c>
      <c r="BJ214" s="18" t="s">
        <v>86</v>
      </c>
      <c r="BK214" s="206">
        <f>ROUND(I214*H214,2)</f>
        <v>0</v>
      </c>
      <c r="BL214" s="18" t="s">
        <v>166</v>
      </c>
      <c r="BM214" s="205" t="s">
        <v>2250</v>
      </c>
    </row>
    <row r="215" spans="1:65" s="2" customFormat="1" ht="16.5" customHeight="1">
      <c r="A215" s="35"/>
      <c r="B215" s="36"/>
      <c r="C215" s="193" t="s">
        <v>413</v>
      </c>
      <c r="D215" s="193" t="s">
        <v>162</v>
      </c>
      <c r="E215" s="194" t="s">
        <v>2251</v>
      </c>
      <c r="F215" s="195" t="s">
        <v>2252</v>
      </c>
      <c r="G215" s="196" t="s">
        <v>249</v>
      </c>
      <c r="H215" s="197">
        <v>180</v>
      </c>
      <c r="I215" s="198"/>
      <c r="J215" s="199">
        <f>ROUND(I215*H215,2)</f>
        <v>0</v>
      </c>
      <c r="K215" s="200"/>
      <c r="L215" s="40"/>
      <c r="M215" s="201" t="s">
        <v>1</v>
      </c>
      <c r="N215" s="202" t="s">
        <v>43</v>
      </c>
      <c r="O215" s="72"/>
      <c r="P215" s="203">
        <f>O215*H215</f>
        <v>0</v>
      </c>
      <c r="Q215" s="203">
        <v>0</v>
      </c>
      <c r="R215" s="203">
        <f>Q215*H215</f>
        <v>0</v>
      </c>
      <c r="S215" s="203">
        <v>0</v>
      </c>
      <c r="T215" s="204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05" t="s">
        <v>166</v>
      </c>
      <c r="AT215" s="205" t="s">
        <v>162</v>
      </c>
      <c r="AU215" s="205" t="s">
        <v>88</v>
      </c>
      <c r="AY215" s="18" t="s">
        <v>159</v>
      </c>
      <c r="BE215" s="206">
        <f>IF(N215="základní",J215,0)</f>
        <v>0</v>
      </c>
      <c r="BF215" s="206">
        <f>IF(N215="snížená",J215,0)</f>
        <v>0</v>
      </c>
      <c r="BG215" s="206">
        <f>IF(N215="zákl. přenesená",J215,0)</f>
        <v>0</v>
      </c>
      <c r="BH215" s="206">
        <f>IF(N215="sníž. přenesená",J215,0)</f>
        <v>0</v>
      </c>
      <c r="BI215" s="206">
        <f>IF(N215="nulová",J215,0)</f>
        <v>0</v>
      </c>
      <c r="BJ215" s="18" t="s">
        <v>86</v>
      </c>
      <c r="BK215" s="206">
        <f>ROUND(I215*H215,2)</f>
        <v>0</v>
      </c>
      <c r="BL215" s="18" t="s">
        <v>166</v>
      </c>
      <c r="BM215" s="205" t="s">
        <v>2253</v>
      </c>
    </row>
    <row r="216" spans="1:65" s="12" customFormat="1" ht="22.9" customHeight="1">
      <c r="B216" s="177"/>
      <c r="C216" s="178"/>
      <c r="D216" s="179" t="s">
        <v>77</v>
      </c>
      <c r="E216" s="191" t="s">
        <v>1966</v>
      </c>
      <c r="F216" s="191" t="s">
        <v>2254</v>
      </c>
      <c r="G216" s="178"/>
      <c r="H216" s="178"/>
      <c r="I216" s="181"/>
      <c r="J216" s="192">
        <f>BK216</f>
        <v>0</v>
      </c>
      <c r="K216" s="178"/>
      <c r="L216" s="183"/>
      <c r="M216" s="184"/>
      <c r="N216" s="185"/>
      <c r="O216" s="185"/>
      <c r="P216" s="186">
        <f>SUM(P217:P218)</f>
        <v>0</v>
      </c>
      <c r="Q216" s="185"/>
      <c r="R216" s="186">
        <f>SUM(R217:R218)</f>
        <v>0</v>
      </c>
      <c r="S216" s="185"/>
      <c r="T216" s="187">
        <f>SUM(T217:T218)</f>
        <v>0</v>
      </c>
      <c r="AR216" s="188" t="s">
        <v>86</v>
      </c>
      <c r="AT216" s="189" t="s">
        <v>77</v>
      </c>
      <c r="AU216" s="189" t="s">
        <v>86</v>
      </c>
      <c r="AY216" s="188" t="s">
        <v>159</v>
      </c>
      <c r="BK216" s="190">
        <f>SUM(BK217:BK218)</f>
        <v>0</v>
      </c>
    </row>
    <row r="217" spans="1:65" s="2" customFormat="1" ht="16.5" customHeight="1">
      <c r="A217" s="35"/>
      <c r="B217" s="36"/>
      <c r="C217" s="193" t="s">
        <v>417</v>
      </c>
      <c r="D217" s="193" t="s">
        <v>162</v>
      </c>
      <c r="E217" s="194" t="s">
        <v>2255</v>
      </c>
      <c r="F217" s="195" t="s">
        <v>2256</v>
      </c>
      <c r="G217" s="196" t="s">
        <v>1805</v>
      </c>
      <c r="H217" s="197">
        <v>10</v>
      </c>
      <c r="I217" s="198"/>
      <c r="J217" s="199">
        <f>ROUND(I217*H217,2)</f>
        <v>0</v>
      </c>
      <c r="K217" s="200"/>
      <c r="L217" s="40"/>
      <c r="M217" s="201" t="s">
        <v>1</v>
      </c>
      <c r="N217" s="202" t="s">
        <v>43</v>
      </c>
      <c r="O217" s="72"/>
      <c r="P217" s="203">
        <f>O217*H217</f>
        <v>0</v>
      </c>
      <c r="Q217" s="203">
        <v>0</v>
      </c>
      <c r="R217" s="203">
        <f>Q217*H217</f>
        <v>0</v>
      </c>
      <c r="S217" s="203">
        <v>0</v>
      </c>
      <c r="T217" s="204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05" t="s">
        <v>166</v>
      </c>
      <c r="AT217" s="205" t="s">
        <v>162</v>
      </c>
      <c r="AU217" s="205" t="s">
        <v>88</v>
      </c>
      <c r="AY217" s="18" t="s">
        <v>159</v>
      </c>
      <c r="BE217" s="206">
        <f>IF(N217="základní",J217,0)</f>
        <v>0</v>
      </c>
      <c r="BF217" s="206">
        <f>IF(N217="snížená",J217,0)</f>
        <v>0</v>
      </c>
      <c r="BG217" s="206">
        <f>IF(N217="zákl. přenesená",J217,0)</f>
        <v>0</v>
      </c>
      <c r="BH217" s="206">
        <f>IF(N217="sníž. přenesená",J217,0)</f>
        <v>0</v>
      </c>
      <c r="BI217" s="206">
        <f>IF(N217="nulová",J217,0)</f>
        <v>0</v>
      </c>
      <c r="BJ217" s="18" t="s">
        <v>86</v>
      </c>
      <c r="BK217" s="206">
        <f>ROUND(I217*H217,2)</f>
        <v>0</v>
      </c>
      <c r="BL217" s="18" t="s">
        <v>166</v>
      </c>
      <c r="BM217" s="205" t="s">
        <v>2257</v>
      </c>
    </row>
    <row r="218" spans="1:65" s="2" customFormat="1" ht="16.5" customHeight="1">
      <c r="A218" s="35"/>
      <c r="B218" s="36"/>
      <c r="C218" s="193" t="s">
        <v>421</v>
      </c>
      <c r="D218" s="193" t="s">
        <v>162</v>
      </c>
      <c r="E218" s="194" t="s">
        <v>2258</v>
      </c>
      <c r="F218" s="195" t="s">
        <v>2259</v>
      </c>
      <c r="G218" s="196" t="s">
        <v>1805</v>
      </c>
      <c r="H218" s="197">
        <v>10</v>
      </c>
      <c r="I218" s="198"/>
      <c r="J218" s="199">
        <f>ROUND(I218*H218,2)</f>
        <v>0</v>
      </c>
      <c r="K218" s="200"/>
      <c r="L218" s="40"/>
      <c r="M218" s="201" t="s">
        <v>1</v>
      </c>
      <c r="N218" s="202" t="s">
        <v>43</v>
      </c>
      <c r="O218" s="72"/>
      <c r="P218" s="203">
        <f>O218*H218</f>
        <v>0</v>
      </c>
      <c r="Q218" s="203">
        <v>0</v>
      </c>
      <c r="R218" s="203">
        <f>Q218*H218</f>
        <v>0</v>
      </c>
      <c r="S218" s="203">
        <v>0</v>
      </c>
      <c r="T218" s="204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05" t="s">
        <v>166</v>
      </c>
      <c r="AT218" s="205" t="s">
        <v>162</v>
      </c>
      <c r="AU218" s="205" t="s">
        <v>88</v>
      </c>
      <c r="AY218" s="18" t="s">
        <v>159</v>
      </c>
      <c r="BE218" s="206">
        <f>IF(N218="základní",J218,0)</f>
        <v>0</v>
      </c>
      <c r="BF218" s="206">
        <f>IF(N218="snížená",J218,0)</f>
        <v>0</v>
      </c>
      <c r="BG218" s="206">
        <f>IF(N218="zákl. přenesená",J218,0)</f>
        <v>0</v>
      </c>
      <c r="BH218" s="206">
        <f>IF(N218="sníž. přenesená",J218,0)</f>
        <v>0</v>
      </c>
      <c r="BI218" s="206">
        <f>IF(N218="nulová",J218,0)</f>
        <v>0</v>
      </c>
      <c r="BJ218" s="18" t="s">
        <v>86</v>
      </c>
      <c r="BK218" s="206">
        <f>ROUND(I218*H218,2)</f>
        <v>0</v>
      </c>
      <c r="BL218" s="18" t="s">
        <v>166</v>
      </c>
      <c r="BM218" s="205" t="s">
        <v>2260</v>
      </c>
    </row>
    <row r="219" spans="1:65" s="12" customFormat="1" ht="22.9" customHeight="1">
      <c r="B219" s="177"/>
      <c r="C219" s="178"/>
      <c r="D219" s="179" t="s">
        <v>77</v>
      </c>
      <c r="E219" s="191" t="s">
        <v>1978</v>
      </c>
      <c r="F219" s="191" t="s">
        <v>2261</v>
      </c>
      <c r="G219" s="178"/>
      <c r="H219" s="178"/>
      <c r="I219" s="181"/>
      <c r="J219" s="192">
        <f>BK219</f>
        <v>0</v>
      </c>
      <c r="K219" s="178"/>
      <c r="L219" s="183"/>
      <c r="M219" s="184"/>
      <c r="N219" s="185"/>
      <c r="O219" s="185"/>
      <c r="P219" s="186">
        <f>SUM(P220:P221)</f>
        <v>0</v>
      </c>
      <c r="Q219" s="185"/>
      <c r="R219" s="186">
        <f>SUM(R220:R221)</f>
        <v>0</v>
      </c>
      <c r="S219" s="185"/>
      <c r="T219" s="187">
        <f>SUM(T220:T221)</f>
        <v>0</v>
      </c>
      <c r="AR219" s="188" t="s">
        <v>86</v>
      </c>
      <c r="AT219" s="189" t="s">
        <v>77</v>
      </c>
      <c r="AU219" s="189" t="s">
        <v>86</v>
      </c>
      <c r="AY219" s="188" t="s">
        <v>159</v>
      </c>
      <c r="BK219" s="190">
        <f>SUM(BK220:BK221)</f>
        <v>0</v>
      </c>
    </row>
    <row r="220" spans="1:65" s="2" customFormat="1" ht="16.5" customHeight="1">
      <c r="A220" s="35"/>
      <c r="B220" s="36"/>
      <c r="C220" s="193" t="s">
        <v>425</v>
      </c>
      <c r="D220" s="193" t="s">
        <v>162</v>
      </c>
      <c r="E220" s="194" t="s">
        <v>2262</v>
      </c>
      <c r="F220" s="195" t="s">
        <v>2263</v>
      </c>
      <c r="G220" s="196" t="s">
        <v>1805</v>
      </c>
      <c r="H220" s="197">
        <v>10</v>
      </c>
      <c r="I220" s="198"/>
      <c r="J220" s="199">
        <f>ROUND(I220*H220,2)</f>
        <v>0</v>
      </c>
      <c r="K220" s="200"/>
      <c r="L220" s="40"/>
      <c r="M220" s="201" t="s">
        <v>1</v>
      </c>
      <c r="N220" s="202" t="s">
        <v>43</v>
      </c>
      <c r="O220" s="72"/>
      <c r="P220" s="203">
        <f>O220*H220</f>
        <v>0</v>
      </c>
      <c r="Q220" s="203">
        <v>0</v>
      </c>
      <c r="R220" s="203">
        <f>Q220*H220</f>
        <v>0</v>
      </c>
      <c r="S220" s="203">
        <v>0</v>
      </c>
      <c r="T220" s="204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05" t="s">
        <v>166</v>
      </c>
      <c r="AT220" s="205" t="s">
        <v>162</v>
      </c>
      <c r="AU220" s="205" t="s">
        <v>88</v>
      </c>
      <c r="AY220" s="18" t="s">
        <v>159</v>
      </c>
      <c r="BE220" s="206">
        <f>IF(N220="základní",J220,0)</f>
        <v>0</v>
      </c>
      <c r="BF220" s="206">
        <f>IF(N220="snížená",J220,0)</f>
        <v>0</v>
      </c>
      <c r="BG220" s="206">
        <f>IF(N220="zákl. přenesená",J220,0)</f>
        <v>0</v>
      </c>
      <c r="BH220" s="206">
        <f>IF(N220="sníž. přenesená",J220,0)</f>
        <v>0</v>
      </c>
      <c r="BI220" s="206">
        <f>IF(N220="nulová",J220,0)</f>
        <v>0</v>
      </c>
      <c r="BJ220" s="18" t="s">
        <v>86</v>
      </c>
      <c r="BK220" s="206">
        <f>ROUND(I220*H220,2)</f>
        <v>0</v>
      </c>
      <c r="BL220" s="18" t="s">
        <v>166</v>
      </c>
      <c r="BM220" s="205" t="s">
        <v>2264</v>
      </c>
    </row>
    <row r="221" spans="1:65" s="2" customFormat="1" ht="21.75" customHeight="1">
      <c r="A221" s="35"/>
      <c r="B221" s="36"/>
      <c r="C221" s="193" t="s">
        <v>429</v>
      </c>
      <c r="D221" s="193" t="s">
        <v>162</v>
      </c>
      <c r="E221" s="194" t="s">
        <v>2265</v>
      </c>
      <c r="F221" s="195" t="s">
        <v>2266</v>
      </c>
      <c r="G221" s="196" t="s">
        <v>1805</v>
      </c>
      <c r="H221" s="197">
        <v>20</v>
      </c>
      <c r="I221" s="198"/>
      <c r="J221" s="199">
        <f>ROUND(I221*H221,2)</f>
        <v>0</v>
      </c>
      <c r="K221" s="200"/>
      <c r="L221" s="40"/>
      <c r="M221" s="201" t="s">
        <v>1</v>
      </c>
      <c r="N221" s="202" t="s">
        <v>43</v>
      </c>
      <c r="O221" s="72"/>
      <c r="P221" s="203">
        <f>O221*H221</f>
        <v>0</v>
      </c>
      <c r="Q221" s="203">
        <v>0</v>
      </c>
      <c r="R221" s="203">
        <f>Q221*H221</f>
        <v>0</v>
      </c>
      <c r="S221" s="203">
        <v>0</v>
      </c>
      <c r="T221" s="204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05" t="s">
        <v>166</v>
      </c>
      <c r="AT221" s="205" t="s">
        <v>162</v>
      </c>
      <c r="AU221" s="205" t="s">
        <v>88</v>
      </c>
      <c r="AY221" s="18" t="s">
        <v>159</v>
      </c>
      <c r="BE221" s="206">
        <f>IF(N221="základní",J221,0)</f>
        <v>0</v>
      </c>
      <c r="BF221" s="206">
        <f>IF(N221="snížená",J221,0)</f>
        <v>0</v>
      </c>
      <c r="BG221" s="206">
        <f>IF(N221="zákl. přenesená",J221,0)</f>
        <v>0</v>
      </c>
      <c r="BH221" s="206">
        <f>IF(N221="sníž. přenesená",J221,0)</f>
        <v>0</v>
      </c>
      <c r="BI221" s="206">
        <f>IF(N221="nulová",J221,0)</f>
        <v>0</v>
      </c>
      <c r="BJ221" s="18" t="s">
        <v>86</v>
      </c>
      <c r="BK221" s="206">
        <f>ROUND(I221*H221,2)</f>
        <v>0</v>
      </c>
      <c r="BL221" s="18" t="s">
        <v>166</v>
      </c>
      <c r="BM221" s="205" t="s">
        <v>2267</v>
      </c>
    </row>
    <row r="222" spans="1:65" s="12" customFormat="1" ht="22.9" customHeight="1">
      <c r="B222" s="177"/>
      <c r="C222" s="178"/>
      <c r="D222" s="179" t="s">
        <v>77</v>
      </c>
      <c r="E222" s="191" t="s">
        <v>1983</v>
      </c>
      <c r="F222" s="191" t="s">
        <v>2268</v>
      </c>
      <c r="G222" s="178"/>
      <c r="H222" s="178"/>
      <c r="I222" s="181"/>
      <c r="J222" s="192">
        <f>BK222</f>
        <v>0</v>
      </c>
      <c r="K222" s="178"/>
      <c r="L222" s="183"/>
      <c r="M222" s="184"/>
      <c r="N222" s="185"/>
      <c r="O222" s="185"/>
      <c r="P222" s="186">
        <f>SUM(P223:P227)</f>
        <v>0</v>
      </c>
      <c r="Q222" s="185"/>
      <c r="R222" s="186">
        <f>SUM(R223:R227)</f>
        <v>0</v>
      </c>
      <c r="S222" s="185"/>
      <c r="T222" s="187">
        <f>SUM(T223:T227)</f>
        <v>0</v>
      </c>
      <c r="AR222" s="188" t="s">
        <v>86</v>
      </c>
      <c r="AT222" s="189" t="s">
        <v>77</v>
      </c>
      <c r="AU222" s="189" t="s">
        <v>86</v>
      </c>
      <c r="AY222" s="188" t="s">
        <v>159</v>
      </c>
      <c r="BK222" s="190">
        <f>SUM(BK223:BK227)</f>
        <v>0</v>
      </c>
    </row>
    <row r="223" spans="1:65" s="2" customFormat="1" ht="16.5" customHeight="1">
      <c r="A223" s="35"/>
      <c r="B223" s="36"/>
      <c r="C223" s="193" t="s">
        <v>433</v>
      </c>
      <c r="D223" s="193" t="s">
        <v>162</v>
      </c>
      <c r="E223" s="194" t="s">
        <v>2269</v>
      </c>
      <c r="F223" s="195" t="s">
        <v>2270</v>
      </c>
      <c r="G223" s="196" t="s">
        <v>1805</v>
      </c>
      <c r="H223" s="197">
        <v>10</v>
      </c>
      <c r="I223" s="198"/>
      <c r="J223" s="199">
        <f>ROUND(I223*H223,2)</f>
        <v>0</v>
      </c>
      <c r="K223" s="200"/>
      <c r="L223" s="40"/>
      <c r="M223" s="201" t="s">
        <v>1</v>
      </c>
      <c r="N223" s="202" t="s">
        <v>43</v>
      </c>
      <c r="O223" s="72"/>
      <c r="P223" s="203">
        <f>O223*H223</f>
        <v>0</v>
      </c>
      <c r="Q223" s="203">
        <v>0</v>
      </c>
      <c r="R223" s="203">
        <f>Q223*H223</f>
        <v>0</v>
      </c>
      <c r="S223" s="203">
        <v>0</v>
      </c>
      <c r="T223" s="204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05" t="s">
        <v>166</v>
      </c>
      <c r="AT223" s="205" t="s">
        <v>162</v>
      </c>
      <c r="AU223" s="205" t="s">
        <v>88</v>
      </c>
      <c r="AY223" s="18" t="s">
        <v>159</v>
      </c>
      <c r="BE223" s="206">
        <f>IF(N223="základní",J223,0)</f>
        <v>0</v>
      </c>
      <c r="BF223" s="206">
        <f>IF(N223="snížená",J223,0)</f>
        <v>0</v>
      </c>
      <c r="BG223" s="206">
        <f>IF(N223="zákl. přenesená",J223,0)</f>
        <v>0</v>
      </c>
      <c r="BH223" s="206">
        <f>IF(N223="sníž. přenesená",J223,0)</f>
        <v>0</v>
      </c>
      <c r="BI223" s="206">
        <f>IF(N223="nulová",J223,0)</f>
        <v>0</v>
      </c>
      <c r="BJ223" s="18" t="s">
        <v>86</v>
      </c>
      <c r="BK223" s="206">
        <f>ROUND(I223*H223,2)</f>
        <v>0</v>
      </c>
      <c r="BL223" s="18" t="s">
        <v>166</v>
      </c>
      <c r="BM223" s="205" t="s">
        <v>2271</v>
      </c>
    </row>
    <row r="224" spans="1:65" s="2" customFormat="1" ht="16.5" customHeight="1">
      <c r="A224" s="35"/>
      <c r="B224" s="36"/>
      <c r="C224" s="193" t="s">
        <v>437</v>
      </c>
      <c r="D224" s="193" t="s">
        <v>162</v>
      </c>
      <c r="E224" s="194" t="s">
        <v>2272</v>
      </c>
      <c r="F224" s="195" t="s">
        <v>2273</v>
      </c>
      <c r="G224" s="196" t="s">
        <v>1805</v>
      </c>
      <c r="H224" s="197">
        <v>10</v>
      </c>
      <c r="I224" s="198"/>
      <c r="J224" s="199">
        <f>ROUND(I224*H224,2)</f>
        <v>0</v>
      </c>
      <c r="K224" s="200"/>
      <c r="L224" s="40"/>
      <c r="M224" s="201" t="s">
        <v>1</v>
      </c>
      <c r="N224" s="202" t="s">
        <v>43</v>
      </c>
      <c r="O224" s="72"/>
      <c r="P224" s="203">
        <f>O224*H224</f>
        <v>0</v>
      </c>
      <c r="Q224" s="203">
        <v>0</v>
      </c>
      <c r="R224" s="203">
        <f>Q224*H224</f>
        <v>0</v>
      </c>
      <c r="S224" s="203">
        <v>0</v>
      </c>
      <c r="T224" s="204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05" t="s">
        <v>166</v>
      </c>
      <c r="AT224" s="205" t="s">
        <v>162</v>
      </c>
      <c r="AU224" s="205" t="s">
        <v>88</v>
      </c>
      <c r="AY224" s="18" t="s">
        <v>159</v>
      </c>
      <c r="BE224" s="206">
        <f>IF(N224="základní",J224,0)</f>
        <v>0</v>
      </c>
      <c r="BF224" s="206">
        <f>IF(N224="snížená",J224,0)</f>
        <v>0</v>
      </c>
      <c r="BG224" s="206">
        <f>IF(N224="zákl. přenesená",J224,0)</f>
        <v>0</v>
      </c>
      <c r="BH224" s="206">
        <f>IF(N224="sníž. přenesená",J224,0)</f>
        <v>0</v>
      </c>
      <c r="BI224" s="206">
        <f>IF(N224="nulová",J224,0)</f>
        <v>0</v>
      </c>
      <c r="BJ224" s="18" t="s">
        <v>86</v>
      </c>
      <c r="BK224" s="206">
        <f>ROUND(I224*H224,2)</f>
        <v>0</v>
      </c>
      <c r="BL224" s="18" t="s">
        <v>166</v>
      </c>
      <c r="BM224" s="205" t="s">
        <v>2274</v>
      </c>
    </row>
    <row r="225" spans="1:65" s="2" customFormat="1" ht="16.5" customHeight="1">
      <c r="A225" s="35"/>
      <c r="B225" s="36"/>
      <c r="C225" s="193" t="s">
        <v>441</v>
      </c>
      <c r="D225" s="193" t="s">
        <v>162</v>
      </c>
      <c r="E225" s="194" t="s">
        <v>2275</v>
      </c>
      <c r="F225" s="195" t="s">
        <v>2276</v>
      </c>
      <c r="G225" s="196" t="s">
        <v>1805</v>
      </c>
      <c r="H225" s="197">
        <v>5</v>
      </c>
      <c r="I225" s="198"/>
      <c r="J225" s="199">
        <f>ROUND(I225*H225,2)</f>
        <v>0</v>
      </c>
      <c r="K225" s="200"/>
      <c r="L225" s="40"/>
      <c r="M225" s="201" t="s">
        <v>1</v>
      </c>
      <c r="N225" s="202" t="s">
        <v>43</v>
      </c>
      <c r="O225" s="72"/>
      <c r="P225" s="203">
        <f>O225*H225</f>
        <v>0</v>
      </c>
      <c r="Q225" s="203">
        <v>0</v>
      </c>
      <c r="R225" s="203">
        <f>Q225*H225</f>
        <v>0</v>
      </c>
      <c r="S225" s="203">
        <v>0</v>
      </c>
      <c r="T225" s="204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05" t="s">
        <v>166</v>
      </c>
      <c r="AT225" s="205" t="s">
        <v>162</v>
      </c>
      <c r="AU225" s="205" t="s">
        <v>88</v>
      </c>
      <c r="AY225" s="18" t="s">
        <v>159</v>
      </c>
      <c r="BE225" s="206">
        <f>IF(N225="základní",J225,0)</f>
        <v>0</v>
      </c>
      <c r="BF225" s="206">
        <f>IF(N225="snížená",J225,0)</f>
        <v>0</v>
      </c>
      <c r="BG225" s="206">
        <f>IF(N225="zákl. přenesená",J225,0)</f>
        <v>0</v>
      </c>
      <c r="BH225" s="206">
        <f>IF(N225="sníž. přenesená",J225,0)</f>
        <v>0</v>
      </c>
      <c r="BI225" s="206">
        <f>IF(N225="nulová",J225,0)</f>
        <v>0</v>
      </c>
      <c r="BJ225" s="18" t="s">
        <v>86</v>
      </c>
      <c r="BK225" s="206">
        <f>ROUND(I225*H225,2)</f>
        <v>0</v>
      </c>
      <c r="BL225" s="18" t="s">
        <v>166</v>
      </c>
      <c r="BM225" s="205" t="s">
        <v>2277</v>
      </c>
    </row>
    <row r="226" spans="1:65" s="2" customFormat="1" ht="16.5" customHeight="1">
      <c r="A226" s="35"/>
      <c r="B226" s="36"/>
      <c r="C226" s="193" t="s">
        <v>445</v>
      </c>
      <c r="D226" s="193" t="s">
        <v>162</v>
      </c>
      <c r="E226" s="194" t="s">
        <v>2278</v>
      </c>
      <c r="F226" s="195" t="s">
        <v>2279</v>
      </c>
      <c r="G226" s="196" t="s">
        <v>1805</v>
      </c>
      <c r="H226" s="197">
        <v>13</v>
      </c>
      <c r="I226" s="198"/>
      <c r="J226" s="199">
        <f>ROUND(I226*H226,2)</f>
        <v>0</v>
      </c>
      <c r="K226" s="200"/>
      <c r="L226" s="40"/>
      <c r="M226" s="201" t="s">
        <v>1</v>
      </c>
      <c r="N226" s="202" t="s">
        <v>43</v>
      </c>
      <c r="O226" s="72"/>
      <c r="P226" s="203">
        <f>O226*H226</f>
        <v>0</v>
      </c>
      <c r="Q226" s="203">
        <v>0</v>
      </c>
      <c r="R226" s="203">
        <f>Q226*H226</f>
        <v>0</v>
      </c>
      <c r="S226" s="203">
        <v>0</v>
      </c>
      <c r="T226" s="204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05" t="s">
        <v>166</v>
      </c>
      <c r="AT226" s="205" t="s">
        <v>162</v>
      </c>
      <c r="AU226" s="205" t="s">
        <v>88</v>
      </c>
      <c r="AY226" s="18" t="s">
        <v>159</v>
      </c>
      <c r="BE226" s="206">
        <f>IF(N226="základní",J226,0)</f>
        <v>0</v>
      </c>
      <c r="BF226" s="206">
        <f>IF(N226="snížená",J226,0)</f>
        <v>0</v>
      </c>
      <c r="BG226" s="206">
        <f>IF(N226="zákl. přenesená",J226,0)</f>
        <v>0</v>
      </c>
      <c r="BH226" s="206">
        <f>IF(N226="sníž. přenesená",J226,0)</f>
        <v>0</v>
      </c>
      <c r="BI226" s="206">
        <f>IF(N226="nulová",J226,0)</f>
        <v>0</v>
      </c>
      <c r="BJ226" s="18" t="s">
        <v>86</v>
      </c>
      <c r="BK226" s="206">
        <f>ROUND(I226*H226,2)</f>
        <v>0</v>
      </c>
      <c r="BL226" s="18" t="s">
        <v>166</v>
      </c>
      <c r="BM226" s="205" t="s">
        <v>2280</v>
      </c>
    </row>
    <row r="227" spans="1:65" s="2" customFormat="1" ht="16.5" customHeight="1">
      <c r="A227" s="35"/>
      <c r="B227" s="36"/>
      <c r="C227" s="193" t="s">
        <v>451</v>
      </c>
      <c r="D227" s="193" t="s">
        <v>162</v>
      </c>
      <c r="E227" s="194" t="s">
        <v>2281</v>
      </c>
      <c r="F227" s="195" t="s">
        <v>2282</v>
      </c>
      <c r="G227" s="196" t="s">
        <v>1805</v>
      </c>
      <c r="H227" s="197">
        <v>8</v>
      </c>
      <c r="I227" s="198"/>
      <c r="J227" s="199">
        <f>ROUND(I227*H227,2)</f>
        <v>0</v>
      </c>
      <c r="K227" s="200"/>
      <c r="L227" s="40"/>
      <c r="M227" s="201" t="s">
        <v>1</v>
      </c>
      <c r="N227" s="202" t="s">
        <v>43</v>
      </c>
      <c r="O227" s="72"/>
      <c r="P227" s="203">
        <f>O227*H227</f>
        <v>0</v>
      </c>
      <c r="Q227" s="203">
        <v>0</v>
      </c>
      <c r="R227" s="203">
        <f>Q227*H227</f>
        <v>0</v>
      </c>
      <c r="S227" s="203">
        <v>0</v>
      </c>
      <c r="T227" s="204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05" t="s">
        <v>166</v>
      </c>
      <c r="AT227" s="205" t="s">
        <v>162</v>
      </c>
      <c r="AU227" s="205" t="s">
        <v>88</v>
      </c>
      <c r="AY227" s="18" t="s">
        <v>159</v>
      </c>
      <c r="BE227" s="206">
        <f>IF(N227="základní",J227,0)</f>
        <v>0</v>
      </c>
      <c r="BF227" s="206">
        <f>IF(N227="snížená",J227,0)</f>
        <v>0</v>
      </c>
      <c r="BG227" s="206">
        <f>IF(N227="zákl. přenesená",J227,0)</f>
        <v>0</v>
      </c>
      <c r="BH227" s="206">
        <f>IF(N227="sníž. přenesená",J227,0)</f>
        <v>0</v>
      </c>
      <c r="BI227" s="206">
        <f>IF(N227="nulová",J227,0)</f>
        <v>0</v>
      </c>
      <c r="BJ227" s="18" t="s">
        <v>86</v>
      </c>
      <c r="BK227" s="206">
        <f>ROUND(I227*H227,2)</f>
        <v>0</v>
      </c>
      <c r="BL227" s="18" t="s">
        <v>166</v>
      </c>
      <c r="BM227" s="205" t="s">
        <v>2283</v>
      </c>
    </row>
    <row r="228" spans="1:65" s="12" customFormat="1" ht="22.9" customHeight="1">
      <c r="B228" s="177"/>
      <c r="C228" s="178"/>
      <c r="D228" s="179" t="s">
        <v>77</v>
      </c>
      <c r="E228" s="191" t="s">
        <v>1988</v>
      </c>
      <c r="F228" s="191" t="s">
        <v>2284</v>
      </c>
      <c r="G228" s="178"/>
      <c r="H228" s="178"/>
      <c r="I228" s="181"/>
      <c r="J228" s="192">
        <f>BK228</f>
        <v>0</v>
      </c>
      <c r="K228" s="178"/>
      <c r="L228" s="183"/>
      <c r="M228" s="184"/>
      <c r="N228" s="185"/>
      <c r="O228" s="185"/>
      <c r="P228" s="186">
        <f>SUM(P229:P230)</f>
        <v>0</v>
      </c>
      <c r="Q228" s="185"/>
      <c r="R228" s="186">
        <f>SUM(R229:R230)</f>
        <v>0</v>
      </c>
      <c r="S228" s="185"/>
      <c r="T228" s="187">
        <f>SUM(T229:T230)</f>
        <v>0</v>
      </c>
      <c r="AR228" s="188" t="s">
        <v>86</v>
      </c>
      <c r="AT228" s="189" t="s">
        <v>77</v>
      </c>
      <c r="AU228" s="189" t="s">
        <v>86</v>
      </c>
      <c r="AY228" s="188" t="s">
        <v>159</v>
      </c>
      <c r="BK228" s="190">
        <f>SUM(BK229:BK230)</f>
        <v>0</v>
      </c>
    </row>
    <row r="229" spans="1:65" s="2" customFormat="1" ht="24.2" customHeight="1">
      <c r="A229" s="35"/>
      <c r="B229" s="36"/>
      <c r="C229" s="193" t="s">
        <v>455</v>
      </c>
      <c r="D229" s="193" t="s">
        <v>162</v>
      </c>
      <c r="E229" s="194" t="s">
        <v>2285</v>
      </c>
      <c r="F229" s="195" t="s">
        <v>2286</v>
      </c>
      <c r="G229" s="196" t="s">
        <v>1805</v>
      </c>
      <c r="H229" s="197">
        <v>2</v>
      </c>
      <c r="I229" s="198"/>
      <c r="J229" s="199">
        <f>ROUND(I229*H229,2)</f>
        <v>0</v>
      </c>
      <c r="K229" s="200"/>
      <c r="L229" s="40"/>
      <c r="M229" s="201" t="s">
        <v>1</v>
      </c>
      <c r="N229" s="202" t="s">
        <v>43</v>
      </c>
      <c r="O229" s="72"/>
      <c r="P229" s="203">
        <f>O229*H229</f>
        <v>0</v>
      </c>
      <c r="Q229" s="203">
        <v>0</v>
      </c>
      <c r="R229" s="203">
        <f>Q229*H229</f>
        <v>0</v>
      </c>
      <c r="S229" s="203">
        <v>0</v>
      </c>
      <c r="T229" s="204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05" t="s">
        <v>166</v>
      </c>
      <c r="AT229" s="205" t="s">
        <v>162</v>
      </c>
      <c r="AU229" s="205" t="s">
        <v>88</v>
      </c>
      <c r="AY229" s="18" t="s">
        <v>159</v>
      </c>
      <c r="BE229" s="206">
        <f>IF(N229="základní",J229,0)</f>
        <v>0</v>
      </c>
      <c r="BF229" s="206">
        <f>IF(N229="snížená",J229,0)</f>
        <v>0</v>
      </c>
      <c r="BG229" s="206">
        <f>IF(N229="zákl. přenesená",J229,0)</f>
        <v>0</v>
      </c>
      <c r="BH229" s="206">
        <f>IF(N229="sníž. přenesená",J229,0)</f>
        <v>0</v>
      </c>
      <c r="BI229" s="206">
        <f>IF(N229="nulová",J229,0)</f>
        <v>0</v>
      </c>
      <c r="BJ229" s="18" t="s">
        <v>86</v>
      </c>
      <c r="BK229" s="206">
        <f>ROUND(I229*H229,2)</f>
        <v>0</v>
      </c>
      <c r="BL229" s="18" t="s">
        <v>166</v>
      </c>
      <c r="BM229" s="205" t="s">
        <v>2287</v>
      </c>
    </row>
    <row r="230" spans="1:65" s="2" customFormat="1" ht="16.5" customHeight="1">
      <c r="A230" s="35"/>
      <c r="B230" s="36"/>
      <c r="C230" s="193" t="s">
        <v>459</v>
      </c>
      <c r="D230" s="193" t="s">
        <v>162</v>
      </c>
      <c r="E230" s="194" t="s">
        <v>2288</v>
      </c>
      <c r="F230" s="195" t="s">
        <v>2289</v>
      </c>
      <c r="G230" s="196" t="s">
        <v>1805</v>
      </c>
      <c r="H230" s="197">
        <v>3</v>
      </c>
      <c r="I230" s="198"/>
      <c r="J230" s="199">
        <f>ROUND(I230*H230,2)</f>
        <v>0</v>
      </c>
      <c r="K230" s="200"/>
      <c r="L230" s="40"/>
      <c r="M230" s="201" t="s">
        <v>1</v>
      </c>
      <c r="N230" s="202" t="s">
        <v>43</v>
      </c>
      <c r="O230" s="72"/>
      <c r="P230" s="203">
        <f>O230*H230</f>
        <v>0</v>
      </c>
      <c r="Q230" s="203">
        <v>0</v>
      </c>
      <c r="R230" s="203">
        <f>Q230*H230</f>
        <v>0</v>
      </c>
      <c r="S230" s="203">
        <v>0</v>
      </c>
      <c r="T230" s="204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05" t="s">
        <v>166</v>
      </c>
      <c r="AT230" s="205" t="s">
        <v>162</v>
      </c>
      <c r="AU230" s="205" t="s">
        <v>88</v>
      </c>
      <c r="AY230" s="18" t="s">
        <v>159</v>
      </c>
      <c r="BE230" s="206">
        <f>IF(N230="základní",J230,0)</f>
        <v>0</v>
      </c>
      <c r="BF230" s="206">
        <f>IF(N230="snížená",J230,0)</f>
        <v>0</v>
      </c>
      <c r="BG230" s="206">
        <f>IF(N230="zákl. přenesená",J230,0)</f>
        <v>0</v>
      </c>
      <c r="BH230" s="206">
        <f>IF(N230="sníž. přenesená",J230,0)</f>
        <v>0</v>
      </c>
      <c r="BI230" s="206">
        <f>IF(N230="nulová",J230,0)</f>
        <v>0</v>
      </c>
      <c r="BJ230" s="18" t="s">
        <v>86</v>
      </c>
      <c r="BK230" s="206">
        <f>ROUND(I230*H230,2)</f>
        <v>0</v>
      </c>
      <c r="BL230" s="18" t="s">
        <v>166</v>
      </c>
      <c r="BM230" s="205" t="s">
        <v>2290</v>
      </c>
    </row>
    <row r="231" spans="1:65" s="12" customFormat="1" ht="22.9" customHeight="1">
      <c r="B231" s="177"/>
      <c r="C231" s="178"/>
      <c r="D231" s="179" t="s">
        <v>77</v>
      </c>
      <c r="E231" s="191" t="s">
        <v>1990</v>
      </c>
      <c r="F231" s="191" t="s">
        <v>2291</v>
      </c>
      <c r="G231" s="178"/>
      <c r="H231" s="178"/>
      <c r="I231" s="181"/>
      <c r="J231" s="192">
        <f>BK231</f>
        <v>0</v>
      </c>
      <c r="K231" s="178"/>
      <c r="L231" s="183"/>
      <c r="M231" s="184"/>
      <c r="N231" s="185"/>
      <c r="O231" s="185"/>
      <c r="P231" s="186">
        <f>SUM(P232:P236)</f>
        <v>0</v>
      </c>
      <c r="Q231" s="185"/>
      <c r="R231" s="186">
        <f>SUM(R232:R236)</f>
        <v>0</v>
      </c>
      <c r="S231" s="185"/>
      <c r="T231" s="187">
        <f>SUM(T232:T236)</f>
        <v>0</v>
      </c>
      <c r="AR231" s="188" t="s">
        <v>86</v>
      </c>
      <c r="AT231" s="189" t="s">
        <v>77</v>
      </c>
      <c r="AU231" s="189" t="s">
        <v>86</v>
      </c>
      <c r="AY231" s="188" t="s">
        <v>159</v>
      </c>
      <c r="BK231" s="190">
        <f>SUM(BK232:BK236)</f>
        <v>0</v>
      </c>
    </row>
    <row r="232" spans="1:65" s="2" customFormat="1" ht="16.5" customHeight="1">
      <c r="A232" s="35"/>
      <c r="B232" s="36"/>
      <c r="C232" s="193" t="s">
        <v>464</v>
      </c>
      <c r="D232" s="193" t="s">
        <v>162</v>
      </c>
      <c r="E232" s="194" t="s">
        <v>2292</v>
      </c>
      <c r="F232" s="195" t="s">
        <v>2293</v>
      </c>
      <c r="G232" s="196" t="s">
        <v>1805</v>
      </c>
      <c r="H232" s="197">
        <v>50</v>
      </c>
      <c r="I232" s="198"/>
      <c r="J232" s="199">
        <f>ROUND(I232*H232,2)</f>
        <v>0</v>
      </c>
      <c r="K232" s="200"/>
      <c r="L232" s="40"/>
      <c r="M232" s="201" t="s">
        <v>1</v>
      </c>
      <c r="N232" s="202" t="s">
        <v>43</v>
      </c>
      <c r="O232" s="72"/>
      <c r="P232" s="203">
        <f>O232*H232</f>
        <v>0</v>
      </c>
      <c r="Q232" s="203">
        <v>0</v>
      </c>
      <c r="R232" s="203">
        <f>Q232*H232</f>
        <v>0</v>
      </c>
      <c r="S232" s="203">
        <v>0</v>
      </c>
      <c r="T232" s="204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05" t="s">
        <v>166</v>
      </c>
      <c r="AT232" s="205" t="s">
        <v>162</v>
      </c>
      <c r="AU232" s="205" t="s">
        <v>88</v>
      </c>
      <c r="AY232" s="18" t="s">
        <v>159</v>
      </c>
      <c r="BE232" s="206">
        <f>IF(N232="základní",J232,0)</f>
        <v>0</v>
      </c>
      <c r="BF232" s="206">
        <f>IF(N232="snížená",J232,0)</f>
        <v>0</v>
      </c>
      <c r="BG232" s="206">
        <f>IF(N232="zákl. přenesená",J232,0)</f>
        <v>0</v>
      </c>
      <c r="BH232" s="206">
        <f>IF(N232="sníž. přenesená",J232,0)</f>
        <v>0</v>
      </c>
      <c r="BI232" s="206">
        <f>IF(N232="nulová",J232,0)</f>
        <v>0</v>
      </c>
      <c r="BJ232" s="18" t="s">
        <v>86</v>
      </c>
      <c r="BK232" s="206">
        <f>ROUND(I232*H232,2)</f>
        <v>0</v>
      </c>
      <c r="BL232" s="18" t="s">
        <v>166</v>
      </c>
      <c r="BM232" s="205" t="s">
        <v>2294</v>
      </c>
    </row>
    <row r="233" spans="1:65" s="2" customFormat="1" ht="16.5" customHeight="1">
      <c r="A233" s="35"/>
      <c r="B233" s="36"/>
      <c r="C233" s="193" t="s">
        <v>470</v>
      </c>
      <c r="D233" s="193" t="s">
        <v>162</v>
      </c>
      <c r="E233" s="194" t="s">
        <v>2295</v>
      </c>
      <c r="F233" s="195" t="s">
        <v>2296</v>
      </c>
      <c r="G233" s="196" t="s">
        <v>1805</v>
      </c>
      <c r="H233" s="197">
        <v>32</v>
      </c>
      <c r="I233" s="198"/>
      <c r="J233" s="199">
        <f>ROUND(I233*H233,2)</f>
        <v>0</v>
      </c>
      <c r="K233" s="200"/>
      <c r="L233" s="40"/>
      <c r="M233" s="201" t="s">
        <v>1</v>
      </c>
      <c r="N233" s="202" t="s">
        <v>43</v>
      </c>
      <c r="O233" s="72"/>
      <c r="P233" s="203">
        <f>O233*H233</f>
        <v>0</v>
      </c>
      <c r="Q233" s="203">
        <v>0</v>
      </c>
      <c r="R233" s="203">
        <f>Q233*H233</f>
        <v>0</v>
      </c>
      <c r="S233" s="203">
        <v>0</v>
      </c>
      <c r="T233" s="204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05" t="s">
        <v>166</v>
      </c>
      <c r="AT233" s="205" t="s">
        <v>162</v>
      </c>
      <c r="AU233" s="205" t="s">
        <v>88</v>
      </c>
      <c r="AY233" s="18" t="s">
        <v>159</v>
      </c>
      <c r="BE233" s="206">
        <f>IF(N233="základní",J233,0)</f>
        <v>0</v>
      </c>
      <c r="BF233" s="206">
        <f>IF(N233="snížená",J233,0)</f>
        <v>0</v>
      </c>
      <c r="BG233" s="206">
        <f>IF(N233="zákl. přenesená",J233,0)</f>
        <v>0</v>
      </c>
      <c r="BH233" s="206">
        <f>IF(N233="sníž. přenesená",J233,0)</f>
        <v>0</v>
      </c>
      <c r="BI233" s="206">
        <f>IF(N233="nulová",J233,0)</f>
        <v>0</v>
      </c>
      <c r="BJ233" s="18" t="s">
        <v>86</v>
      </c>
      <c r="BK233" s="206">
        <f>ROUND(I233*H233,2)</f>
        <v>0</v>
      </c>
      <c r="BL233" s="18" t="s">
        <v>166</v>
      </c>
      <c r="BM233" s="205" t="s">
        <v>2297</v>
      </c>
    </row>
    <row r="234" spans="1:65" s="2" customFormat="1" ht="16.5" customHeight="1">
      <c r="A234" s="35"/>
      <c r="B234" s="36"/>
      <c r="C234" s="193" t="s">
        <v>477</v>
      </c>
      <c r="D234" s="193" t="s">
        <v>162</v>
      </c>
      <c r="E234" s="194" t="s">
        <v>2298</v>
      </c>
      <c r="F234" s="195" t="s">
        <v>2299</v>
      </c>
      <c r="G234" s="196" t="s">
        <v>1805</v>
      </c>
      <c r="H234" s="197">
        <v>29</v>
      </c>
      <c r="I234" s="198"/>
      <c r="J234" s="199">
        <f>ROUND(I234*H234,2)</f>
        <v>0</v>
      </c>
      <c r="K234" s="200"/>
      <c r="L234" s="40"/>
      <c r="M234" s="201" t="s">
        <v>1</v>
      </c>
      <c r="N234" s="202" t="s">
        <v>43</v>
      </c>
      <c r="O234" s="72"/>
      <c r="P234" s="203">
        <f>O234*H234</f>
        <v>0</v>
      </c>
      <c r="Q234" s="203">
        <v>0</v>
      </c>
      <c r="R234" s="203">
        <f>Q234*H234</f>
        <v>0</v>
      </c>
      <c r="S234" s="203">
        <v>0</v>
      </c>
      <c r="T234" s="204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05" t="s">
        <v>166</v>
      </c>
      <c r="AT234" s="205" t="s">
        <v>162</v>
      </c>
      <c r="AU234" s="205" t="s">
        <v>88</v>
      </c>
      <c r="AY234" s="18" t="s">
        <v>159</v>
      </c>
      <c r="BE234" s="206">
        <f>IF(N234="základní",J234,0)</f>
        <v>0</v>
      </c>
      <c r="BF234" s="206">
        <f>IF(N234="snížená",J234,0)</f>
        <v>0</v>
      </c>
      <c r="BG234" s="206">
        <f>IF(N234="zákl. přenesená",J234,0)</f>
        <v>0</v>
      </c>
      <c r="BH234" s="206">
        <f>IF(N234="sníž. přenesená",J234,0)</f>
        <v>0</v>
      </c>
      <c r="BI234" s="206">
        <f>IF(N234="nulová",J234,0)</f>
        <v>0</v>
      </c>
      <c r="BJ234" s="18" t="s">
        <v>86</v>
      </c>
      <c r="BK234" s="206">
        <f>ROUND(I234*H234,2)</f>
        <v>0</v>
      </c>
      <c r="BL234" s="18" t="s">
        <v>166</v>
      </c>
      <c r="BM234" s="205" t="s">
        <v>2300</v>
      </c>
    </row>
    <row r="235" spans="1:65" s="2" customFormat="1" ht="16.5" customHeight="1">
      <c r="A235" s="35"/>
      <c r="B235" s="36"/>
      <c r="C235" s="193" t="s">
        <v>481</v>
      </c>
      <c r="D235" s="193" t="s">
        <v>162</v>
      </c>
      <c r="E235" s="194" t="s">
        <v>2030</v>
      </c>
      <c r="F235" s="195" t="s">
        <v>2301</v>
      </c>
      <c r="G235" s="196" t="s">
        <v>1805</v>
      </c>
      <c r="H235" s="197">
        <v>10</v>
      </c>
      <c r="I235" s="198"/>
      <c r="J235" s="199">
        <f>ROUND(I235*H235,2)</f>
        <v>0</v>
      </c>
      <c r="K235" s="200"/>
      <c r="L235" s="40"/>
      <c r="M235" s="201" t="s">
        <v>1</v>
      </c>
      <c r="N235" s="202" t="s">
        <v>43</v>
      </c>
      <c r="O235" s="72"/>
      <c r="P235" s="203">
        <f>O235*H235</f>
        <v>0</v>
      </c>
      <c r="Q235" s="203">
        <v>0</v>
      </c>
      <c r="R235" s="203">
        <f>Q235*H235</f>
        <v>0</v>
      </c>
      <c r="S235" s="203">
        <v>0</v>
      </c>
      <c r="T235" s="204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05" t="s">
        <v>166</v>
      </c>
      <c r="AT235" s="205" t="s">
        <v>162</v>
      </c>
      <c r="AU235" s="205" t="s">
        <v>88</v>
      </c>
      <c r="AY235" s="18" t="s">
        <v>159</v>
      </c>
      <c r="BE235" s="206">
        <f>IF(N235="základní",J235,0)</f>
        <v>0</v>
      </c>
      <c r="BF235" s="206">
        <f>IF(N235="snížená",J235,0)</f>
        <v>0</v>
      </c>
      <c r="BG235" s="206">
        <f>IF(N235="zákl. přenesená",J235,0)</f>
        <v>0</v>
      </c>
      <c r="BH235" s="206">
        <f>IF(N235="sníž. přenesená",J235,0)</f>
        <v>0</v>
      </c>
      <c r="BI235" s="206">
        <f>IF(N235="nulová",J235,0)</f>
        <v>0</v>
      </c>
      <c r="BJ235" s="18" t="s">
        <v>86</v>
      </c>
      <c r="BK235" s="206">
        <f>ROUND(I235*H235,2)</f>
        <v>0</v>
      </c>
      <c r="BL235" s="18" t="s">
        <v>166</v>
      </c>
      <c r="BM235" s="205" t="s">
        <v>2302</v>
      </c>
    </row>
    <row r="236" spans="1:65" s="2" customFormat="1" ht="16.5" customHeight="1">
      <c r="A236" s="35"/>
      <c r="B236" s="36"/>
      <c r="C236" s="193" t="s">
        <v>485</v>
      </c>
      <c r="D236" s="193" t="s">
        <v>162</v>
      </c>
      <c r="E236" s="194" t="s">
        <v>2036</v>
      </c>
      <c r="F236" s="195" t="s">
        <v>2303</v>
      </c>
      <c r="G236" s="196" t="s">
        <v>1805</v>
      </c>
      <c r="H236" s="197">
        <v>72</v>
      </c>
      <c r="I236" s="198"/>
      <c r="J236" s="199">
        <f>ROUND(I236*H236,2)</f>
        <v>0</v>
      </c>
      <c r="K236" s="200"/>
      <c r="L236" s="40"/>
      <c r="M236" s="201" t="s">
        <v>1</v>
      </c>
      <c r="N236" s="202" t="s">
        <v>43</v>
      </c>
      <c r="O236" s="72"/>
      <c r="P236" s="203">
        <f>O236*H236</f>
        <v>0</v>
      </c>
      <c r="Q236" s="203">
        <v>0</v>
      </c>
      <c r="R236" s="203">
        <f>Q236*H236</f>
        <v>0</v>
      </c>
      <c r="S236" s="203">
        <v>0</v>
      </c>
      <c r="T236" s="204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05" t="s">
        <v>166</v>
      </c>
      <c r="AT236" s="205" t="s">
        <v>162</v>
      </c>
      <c r="AU236" s="205" t="s">
        <v>88</v>
      </c>
      <c r="AY236" s="18" t="s">
        <v>159</v>
      </c>
      <c r="BE236" s="206">
        <f>IF(N236="základní",J236,0)</f>
        <v>0</v>
      </c>
      <c r="BF236" s="206">
        <f>IF(N236="snížená",J236,0)</f>
        <v>0</v>
      </c>
      <c r="BG236" s="206">
        <f>IF(N236="zákl. přenesená",J236,0)</f>
        <v>0</v>
      </c>
      <c r="BH236" s="206">
        <f>IF(N236="sníž. přenesená",J236,0)</f>
        <v>0</v>
      </c>
      <c r="BI236" s="206">
        <f>IF(N236="nulová",J236,0)</f>
        <v>0</v>
      </c>
      <c r="BJ236" s="18" t="s">
        <v>86</v>
      </c>
      <c r="BK236" s="206">
        <f>ROUND(I236*H236,2)</f>
        <v>0</v>
      </c>
      <c r="BL236" s="18" t="s">
        <v>166</v>
      </c>
      <c r="BM236" s="205" t="s">
        <v>2304</v>
      </c>
    </row>
    <row r="237" spans="1:65" s="12" customFormat="1" ht="22.9" customHeight="1">
      <c r="B237" s="177"/>
      <c r="C237" s="178"/>
      <c r="D237" s="179" t="s">
        <v>77</v>
      </c>
      <c r="E237" s="191" t="s">
        <v>1998</v>
      </c>
      <c r="F237" s="191" t="s">
        <v>2305</v>
      </c>
      <c r="G237" s="178"/>
      <c r="H237" s="178"/>
      <c r="I237" s="181"/>
      <c r="J237" s="192">
        <f>BK237</f>
        <v>0</v>
      </c>
      <c r="K237" s="178"/>
      <c r="L237" s="183"/>
      <c r="M237" s="184"/>
      <c r="N237" s="185"/>
      <c r="O237" s="185"/>
      <c r="P237" s="186">
        <f>P238</f>
        <v>0</v>
      </c>
      <c r="Q237" s="185"/>
      <c r="R237" s="186">
        <f>R238</f>
        <v>0</v>
      </c>
      <c r="S237" s="185"/>
      <c r="T237" s="187">
        <f>T238</f>
        <v>0</v>
      </c>
      <c r="AR237" s="188" t="s">
        <v>86</v>
      </c>
      <c r="AT237" s="189" t="s">
        <v>77</v>
      </c>
      <c r="AU237" s="189" t="s">
        <v>86</v>
      </c>
      <c r="AY237" s="188" t="s">
        <v>159</v>
      </c>
      <c r="BK237" s="190">
        <f>BK238</f>
        <v>0</v>
      </c>
    </row>
    <row r="238" spans="1:65" s="2" customFormat="1" ht="16.5" customHeight="1">
      <c r="A238" s="35"/>
      <c r="B238" s="36"/>
      <c r="C238" s="193" t="s">
        <v>489</v>
      </c>
      <c r="D238" s="193" t="s">
        <v>162</v>
      </c>
      <c r="E238" s="194" t="s">
        <v>2306</v>
      </c>
      <c r="F238" s="195" t="s">
        <v>2307</v>
      </c>
      <c r="G238" s="196" t="s">
        <v>1805</v>
      </c>
      <c r="H238" s="197">
        <v>10</v>
      </c>
      <c r="I238" s="198"/>
      <c r="J238" s="199">
        <f>ROUND(I238*H238,2)</f>
        <v>0</v>
      </c>
      <c r="K238" s="200"/>
      <c r="L238" s="40"/>
      <c r="M238" s="201" t="s">
        <v>1</v>
      </c>
      <c r="N238" s="202" t="s">
        <v>43</v>
      </c>
      <c r="O238" s="72"/>
      <c r="P238" s="203">
        <f>O238*H238</f>
        <v>0</v>
      </c>
      <c r="Q238" s="203">
        <v>0</v>
      </c>
      <c r="R238" s="203">
        <f>Q238*H238</f>
        <v>0</v>
      </c>
      <c r="S238" s="203">
        <v>0</v>
      </c>
      <c r="T238" s="204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05" t="s">
        <v>166</v>
      </c>
      <c r="AT238" s="205" t="s">
        <v>162</v>
      </c>
      <c r="AU238" s="205" t="s">
        <v>88</v>
      </c>
      <c r="AY238" s="18" t="s">
        <v>159</v>
      </c>
      <c r="BE238" s="206">
        <f>IF(N238="základní",J238,0)</f>
        <v>0</v>
      </c>
      <c r="BF238" s="206">
        <f>IF(N238="snížená",J238,0)</f>
        <v>0</v>
      </c>
      <c r="BG238" s="206">
        <f>IF(N238="zákl. přenesená",J238,0)</f>
        <v>0</v>
      </c>
      <c r="BH238" s="206">
        <f>IF(N238="sníž. přenesená",J238,0)</f>
        <v>0</v>
      </c>
      <c r="BI238" s="206">
        <f>IF(N238="nulová",J238,0)</f>
        <v>0</v>
      </c>
      <c r="BJ238" s="18" t="s">
        <v>86</v>
      </c>
      <c r="BK238" s="206">
        <f>ROUND(I238*H238,2)</f>
        <v>0</v>
      </c>
      <c r="BL238" s="18" t="s">
        <v>166</v>
      </c>
      <c r="BM238" s="205" t="s">
        <v>2308</v>
      </c>
    </row>
    <row r="239" spans="1:65" s="12" customFormat="1" ht="22.9" customHeight="1">
      <c r="B239" s="177"/>
      <c r="C239" s="178"/>
      <c r="D239" s="179" t="s">
        <v>77</v>
      </c>
      <c r="E239" s="191" t="s">
        <v>1934</v>
      </c>
      <c r="F239" s="191" t="s">
        <v>1989</v>
      </c>
      <c r="G239" s="178"/>
      <c r="H239" s="178"/>
      <c r="I239" s="181"/>
      <c r="J239" s="192">
        <f>BK239</f>
        <v>0</v>
      </c>
      <c r="K239" s="178"/>
      <c r="L239" s="183"/>
      <c r="M239" s="184"/>
      <c r="N239" s="185"/>
      <c r="O239" s="185"/>
      <c r="P239" s="186">
        <f>SUM(P240:P242)</f>
        <v>0</v>
      </c>
      <c r="Q239" s="185"/>
      <c r="R239" s="186">
        <f>SUM(R240:R242)</f>
        <v>0</v>
      </c>
      <c r="S239" s="185"/>
      <c r="T239" s="187">
        <f>SUM(T240:T242)</f>
        <v>0</v>
      </c>
      <c r="AR239" s="188" t="s">
        <v>86</v>
      </c>
      <c r="AT239" s="189" t="s">
        <v>77</v>
      </c>
      <c r="AU239" s="189" t="s">
        <v>86</v>
      </c>
      <c r="AY239" s="188" t="s">
        <v>159</v>
      </c>
      <c r="BK239" s="190">
        <f>SUM(BK240:BK242)</f>
        <v>0</v>
      </c>
    </row>
    <row r="240" spans="1:65" s="2" customFormat="1" ht="16.5" customHeight="1">
      <c r="A240" s="35"/>
      <c r="B240" s="36"/>
      <c r="C240" s="193" t="s">
        <v>493</v>
      </c>
      <c r="D240" s="193" t="s">
        <v>162</v>
      </c>
      <c r="E240" s="194" t="s">
        <v>2309</v>
      </c>
      <c r="F240" s="195" t="s">
        <v>2310</v>
      </c>
      <c r="G240" s="196" t="s">
        <v>2311</v>
      </c>
      <c r="H240" s="197">
        <v>10</v>
      </c>
      <c r="I240" s="198"/>
      <c r="J240" s="199">
        <f>ROUND(I240*H240,2)</f>
        <v>0</v>
      </c>
      <c r="K240" s="200"/>
      <c r="L240" s="40"/>
      <c r="M240" s="201" t="s">
        <v>1</v>
      </c>
      <c r="N240" s="202" t="s">
        <v>43</v>
      </c>
      <c r="O240" s="72"/>
      <c r="P240" s="203">
        <f>O240*H240</f>
        <v>0</v>
      </c>
      <c r="Q240" s="203">
        <v>0</v>
      </c>
      <c r="R240" s="203">
        <f>Q240*H240</f>
        <v>0</v>
      </c>
      <c r="S240" s="203">
        <v>0</v>
      </c>
      <c r="T240" s="204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05" t="s">
        <v>166</v>
      </c>
      <c r="AT240" s="205" t="s">
        <v>162</v>
      </c>
      <c r="AU240" s="205" t="s">
        <v>88</v>
      </c>
      <c r="AY240" s="18" t="s">
        <v>159</v>
      </c>
      <c r="BE240" s="206">
        <f>IF(N240="základní",J240,0)</f>
        <v>0</v>
      </c>
      <c r="BF240" s="206">
        <f>IF(N240="snížená",J240,0)</f>
        <v>0</v>
      </c>
      <c r="BG240" s="206">
        <f>IF(N240="zákl. přenesená",J240,0)</f>
        <v>0</v>
      </c>
      <c r="BH240" s="206">
        <f>IF(N240="sníž. přenesená",J240,0)</f>
        <v>0</v>
      </c>
      <c r="BI240" s="206">
        <f>IF(N240="nulová",J240,0)</f>
        <v>0</v>
      </c>
      <c r="BJ240" s="18" t="s">
        <v>86</v>
      </c>
      <c r="BK240" s="206">
        <f>ROUND(I240*H240,2)</f>
        <v>0</v>
      </c>
      <c r="BL240" s="18" t="s">
        <v>166</v>
      </c>
      <c r="BM240" s="205" t="s">
        <v>2312</v>
      </c>
    </row>
    <row r="241" spans="1:65" s="2" customFormat="1" ht="16.5" customHeight="1">
      <c r="A241" s="35"/>
      <c r="B241" s="36"/>
      <c r="C241" s="193" t="s">
        <v>499</v>
      </c>
      <c r="D241" s="193" t="s">
        <v>162</v>
      </c>
      <c r="E241" s="194" t="s">
        <v>2313</v>
      </c>
      <c r="F241" s="195" t="s">
        <v>2314</v>
      </c>
      <c r="G241" s="196" t="s">
        <v>172</v>
      </c>
      <c r="H241" s="197">
        <v>1</v>
      </c>
      <c r="I241" s="198"/>
      <c r="J241" s="199">
        <f>ROUND(I241*H241,2)</f>
        <v>0</v>
      </c>
      <c r="K241" s="200"/>
      <c r="L241" s="40"/>
      <c r="M241" s="201" t="s">
        <v>1</v>
      </c>
      <c r="N241" s="202" t="s">
        <v>43</v>
      </c>
      <c r="O241" s="72"/>
      <c r="P241" s="203">
        <f>O241*H241</f>
        <v>0</v>
      </c>
      <c r="Q241" s="203">
        <v>0</v>
      </c>
      <c r="R241" s="203">
        <f>Q241*H241</f>
        <v>0</v>
      </c>
      <c r="S241" s="203">
        <v>0</v>
      </c>
      <c r="T241" s="204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05" t="s">
        <v>166</v>
      </c>
      <c r="AT241" s="205" t="s">
        <v>162</v>
      </c>
      <c r="AU241" s="205" t="s">
        <v>88</v>
      </c>
      <c r="AY241" s="18" t="s">
        <v>159</v>
      </c>
      <c r="BE241" s="206">
        <f>IF(N241="základní",J241,0)</f>
        <v>0</v>
      </c>
      <c r="BF241" s="206">
        <f>IF(N241="snížená",J241,0)</f>
        <v>0</v>
      </c>
      <c r="BG241" s="206">
        <f>IF(N241="zákl. přenesená",J241,0)</f>
        <v>0</v>
      </c>
      <c r="BH241" s="206">
        <f>IF(N241="sníž. přenesená",J241,0)</f>
        <v>0</v>
      </c>
      <c r="BI241" s="206">
        <f>IF(N241="nulová",J241,0)</f>
        <v>0</v>
      </c>
      <c r="BJ241" s="18" t="s">
        <v>86</v>
      </c>
      <c r="BK241" s="206">
        <f>ROUND(I241*H241,2)</f>
        <v>0</v>
      </c>
      <c r="BL241" s="18" t="s">
        <v>166</v>
      </c>
      <c r="BM241" s="205" t="s">
        <v>2315</v>
      </c>
    </row>
    <row r="242" spans="1:65" s="2" customFormat="1" ht="16.5" customHeight="1">
      <c r="A242" s="35"/>
      <c r="B242" s="36"/>
      <c r="C242" s="193" t="s">
        <v>772</v>
      </c>
      <c r="D242" s="193" t="s">
        <v>162</v>
      </c>
      <c r="E242" s="194" t="s">
        <v>2316</v>
      </c>
      <c r="F242" s="195" t="s">
        <v>2317</v>
      </c>
      <c r="G242" s="196" t="s">
        <v>172</v>
      </c>
      <c r="H242" s="197">
        <v>1</v>
      </c>
      <c r="I242" s="198"/>
      <c r="J242" s="199">
        <f>ROUND(I242*H242,2)</f>
        <v>0</v>
      </c>
      <c r="K242" s="200"/>
      <c r="L242" s="40"/>
      <c r="M242" s="201" t="s">
        <v>1</v>
      </c>
      <c r="N242" s="202" t="s">
        <v>43</v>
      </c>
      <c r="O242" s="72"/>
      <c r="P242" s="203">
        <f>O242*H242</f>
        <v>0</v>
      </c>
      <c r="Q242" s="203">
        <v>0</v>
      </c>
      <c r="R242" s="203">
        <f>Q242*H242</f>
        <v>0</v>
      </c>
      <c r="S242" s="203">
        <v>0</v>
      </c>
      <c r="T242" s="204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05" t="s">
        <v>166</v>
      </c>
      <c r="AT242" s="205" t="s">
        <v>162</v>
      </c>
      <c r="AU242" s="205" t="s">
        <v>88</v>
      </c>
      <c r="AY242" s="18" t="s">
        <v>159</v>
      </c>
      <c r="BE242" s="206">
        <f>IF(N242="základní",J242,0)</f>
        <v>0</v>
      </c>
      <c r="BF242" s="206">
        <f>IF(N242="snížená",J242,0)</f>
        <v>0</v>
      </c>
      <c r="BG242" s="206">
        <f>IF(N242="zákl. přenesená",J242,0)</f>
        <v>0</v>
      </c>
      <c r="BH242" s="206">
        <f>IF(N242="sníž. přenesená",J242,0)</f>
        <v>0</v>
      </c>
      <c r="BI242" s="206">
        <f>IF(N242="nulová",J242,0)</f>
        <v>0</v>
      </c>
      <c r="BJ242" s="18" t="s">
        <v>86</v>
      </c>
      <c r="BK242" s="206">
        <f>ROUND(I242*H242,2)</f>
        <v>0</v>
      </c>
      <c r="BL242" s="18" t="s">
        <v>166</v>
      </c>
      <c r="BM242" s="205" t="s">
        <v>2318</v>
      </c>
    </row>
    <row r="243" spans="1:65" s="12" customFormat="1" ht="25.9" customHeight="1">
      <c r="B243" s="177"/>
      <c r="C243" s="178"/>
      <c r="D243" s="179" t="s">
        <v>77</v>
      </c>
      <c r="E243" s="180" t="s">
        <v>2000</v>
      </c>
      <c r="F243" s="180" t="s">
        <v>2319</v>
      </c>
      <c r="G243" s="178"/>
      <c r="H243" s="178"/>
      <c r="I243" s="181"/>
      <c r="J243" s="182">
        <f>BK243</f>
        <v>0</v>
      </c>
      <c r="K243" s="178"/>
      <c r="L243" s="183"/>
      <c r="M243" s="184"/>
      <c r="N243" s="185"/>
      <c r="O243" s="185"/>
      <c r="P243" s="186">
        <f>P244+P247+P249</f>
        <v>0</v>
      </c>
      <c r="Q243" s="185"/>
      <c r="R243" s="186">
        <f>R244+R247+R249</f>
        <v>0</v>
      </c>
      <c r="S243" s="185"/>
      <c r="T243" s="187">
        <f>T244+T247+T249</f>
        <v>0</v>
      </c>
      <c r="AR243" s="188" t="s">
        <v>86</v>
      </c>
      <c r="AT243" s="189" t="s">
        <v>77</v>
      </c>
      <c r="AU243" s="189" t="s">
        <v>78</v>
      </c>
      <c r="AY243" s="188" t="s">
        <v>159</v>
      </c>
      <c r="BK243" s="190">
        <f>BK244+BK247+BK249</f>
        <v>0</v>
      </c>
    </row>
    <row r="244" spans="1:65" s="12" customFormat="1" ht="22.9" customHeight="1">
      <c r="B244" s="177"/>
      <c r="C244" s="178"/>
      <c r="D244" s="179" t="s">
        <v>77</v>
      </c>
      <c r="E244" s="191" t="s">
        <v>2008</v>
      </c>
      <c r="F244" s="191" t="s">
        <v>2001</v>
      </c>
      <c r="G244" s="178"/>
      <c r="H244" s="178"/>
      <c r="I244" s="181"/>
      <c r="J244" s="192">
        <f>BK244</f>
        <v>0</v>
      </c>
      <c r="K244" s="178"/>
      <c r="L244" s="183"/>
      <c r="M244" s="184"/>
      <c r="N244" s="185"/>
      <c r="O244" s="185"/>
      <c r="P244" s="186">
        <f>SUM(P245:P246)</f>
        <v>0</v>
      </c>
      <c r="Q244" s="185"/>
      <c r="R244" s="186">
        <f>SUM(R245:R246)</f>
        <v>0</v>
      </c>
      <c r="S244" s="185"/>
      <c r="T244" s="187">
        <f>SUM(T245:T246)</f>
        <v>0</v>
      </c>
      <c r="AR244" s="188" t="s">
        <v>86</v>
      </c>
      <c r="AT244" s="189" t="s">
        <v>77</v>
      </c>
      <c r="AU244" s="189" t="s">
        <v>86</v>
      </c>
      <c r="AY244" s="188" t="s">
        <v>159</v>
      </c>
      <c r="BK244" s="190">
        <f>SUM(BK245:BK246)</f>
        <v>0</v>
      </c>
    </row>
    <row r="245" spans="1:65" s="2" customFormat="1" ht="16.5" customHeight="1">
      <c r="A245" s="35"/>
      <c r="B245" s="36"/>
      <c r="C245" s="193" t="s">
        <v>780</v>
      </c>
      <c r="D245" s="193" t="s">
        <v>162</v>
      </c>
      <c r="E245" s="194" t="s">
        <v>2002</v>
      </c>
      <c r="F245" s="195" t="s">
        <v>2003</v>
      </c>
      <c r="G245" s="196" t="s">
        <v>1805</v>
      </c>
      <c r="H245" s="197">
        <v>1</v>
      </c>
      <c r="I245" s="198"/>
      <c r="J245" s="199">
        <f>ROUND(I245*H245,2)</f>
        <v>0</v>
      </c>
      <c r="K245" s="200"/>
      <c r="L245" s="40"/>
      <c r="M245" s="201" t="s">
        <v>1</v>
      </c>
      <c r="N245" s="202" t="s">
        <v>43</v>
      </c>
      <c r="O245" s="72"/>
      <c r="P245" s="203">
        <f>O245*H245</f>
        <v>0</v>
      </c>
      <c r="Q245" s="203">
        <v>0</v>
      </c>
      <c r="R245" s="203">
        <f>Q245*H245</f>
        <v>0</v>
      </c>
      <c r="S245" s="203">
        <v>0</v>
      </c>
      <c r="T245" s="204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05" t="s">
        <v>166</v>
      </c>
      <c r="AT245" s="205" t="s">
        <v>162</v>
      </c>
      <c r="AU245" s="205" t="s">
        <v>88</v>
      </c>
      <c r="AY245" s="18" t="s">
        <v>159</v>
      </c>
      <c r="BE245" s="206">
        <f>IF(N245="základní",J245,0)</f>
        <v>0</v>
      </c>
      <c r="BF245" s="206">
        <f>IF(N245="snížená",J245,0)</f>
        <v>0</v>
      </c>
      <c r="BG245" s="206">
        <f>IF(N245="zákl. přenesená",J245,0)</f>
        <v>0</v>
      </c>
      <c r="BH245" s="206">
        <f>IF(N245="sníž. přenesená",J245,0)</f>
        <v>0</v>
      </c>
      <c r="BI245" s="206">
        <f>IF(N245="nulová",J245,0)</f>
        <v>0</v>
      </c>
      <c r="BJ245" s="18" t="s">
        <v>86</v>
      </c>
      <c r="BK245" s="206">
        <f>ROUND(I245*H245,2)</f>
        <v>0</v>
      </c>
      <c r="BL245" s="18" t="s">
        <v>166</v>
      </c>
      <c r="BM245" s="205" t="s">
        <v>2320</v>
      </c>
    </row>
    <row r="246" spans="1:65" s="2" customFormat="1" ht="16.5" customHeight="1">
      <c r="A246" s="35"/>
      <c r="B246" s="36"/>
      <c r="C246" s="193" t="s">
        <v>783</v>
      </c>
      <c r="D246" s="193" t="s">
        <v>162</v>
      </c>
      <c r="E246" s="194" t="s">
        <v>2005</v>
      </c>
      <c r="F246" s="195" t="s">
        <v>2006</v>
      </c>
      <c r="G246" s="196" t="s">
        <v>1805</v>
      </c>
      <c r="H246" s="197">
        <v>2</v>
      </c>
      <c r="I246" s="198"/>
      <c r="J246" s="199">
        <f>ROUND(I246*H246,2)</f>
        <v>0</v>
      </c>
      <c r="K246" s="200"/>
      <c r="L246" s="40"/>
      <c r="M246" s="201" t="s">
        <v>1</v>
      </c>
      <c r="N246" s="202" t="s">
        <v>43</v>
      </c>
      <c r="O246" s="72"/>
      <c r="P246" s="203">
        <f>O246*H246</f>
        <v>0</v>
      </c>
      <c r="Q246" s="203">
        <v>0</v>
      </c>
      <c r="R246" s="203">
        <f>Q246*H246</f>
        <v>0</v>
      </c>
      <c r="S246" s="203">
        <v>0</v>
      </c>
      <c r="T246" s="204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05" t="s">
        <v>166</v>
      </c>
      <c r="AT246" s="205" t="s">
        <v>162</v>
      </c>
      <c r="AU246" s="205" t="s">
        <v>88</v>
      </c>
      <c r="AY246" s="18" t="s">
        <v>159</v>
      </c>
      <c r="BE246" s="206">
        <f>IF(N246="základní",J246,0)</f>
        <v>0</v>
      </c>
      <c r="BF246" s="206">
        <f>IF(N246="snížená",J246,0)</f>
        <v>0</v>
      </c>
      <c r="BG246" s="206">
        <f>IF(N246="zákl. přenesená",J246,0)</f>
        <v>0</v>
      </c>
      <c r="BH246" s="206">
        <f>IF(N246="sníž. přenesená",J246,0)</f>
        <v>0</v>
      </c>
      <c r="BI246" s="206">
        <f>IF(N246="nulová",J246,0)</f>
        <v>0</v>
      </c>
      <c r="BJ246" s="18" t="s">
        <v>86</v>
      </c>
      <c r="BK246" s="206">
        <f>ROUND(I246*H246,2)</f>
        <v>0</v>
      </c>
      <c r="BL246" s="18" t="s">
        <v>166</v>
      </c>
      <c r="BM246" s="205" t="s">
        <v>2321</v>
      </c>
    </row>
    <row r="247" spans="1:65" s="12" customFormat="1" ht="22.9" customHeight="1">
      <c r="B247" s="177"/>
      <c r="C247" s="178"/>
      <c r="D247" s="179" t="s">
        <v>77</v>
      </c>
      <c r="E247" s="191" t="s">
        <v>2013</v>
      </c>
      <c r="F247" s="191" t="s">
        <v>2009</v>
      </c>
      <c r="G247" s="178"/>
      <c r="H247" s="178"/>
      <c r="I247" s="181"/>
      <c r="J247" s="192">
        <f>BK247</f>
        <v>0</v>
      </c>
      <c r="K247" s="178"/>
      <c r="L247" s="183"/>
      <c r="M247" s="184"/>
      <c r="N247" s="185"/>
      <c r="O247" s="185"/>
      <c r="P247" s="186">
        <f>P248</f>
        <v>0</v>
      </c>
      <c r="Q247" s="185"/>
      <c r="R247" s="186">
        <f>R248</f>
        <v>0</v>
      </c>
      <c r="S247" s="185"/>
      <c r="T247" s="187">
        <f>T248</f>
        <v>0</v>
      </c>
      <c r="AR247" s="188" t="s">
        <v>86</v>
      </c>
      <c r="AT247" s="189" t="s">
        <v>77</v>
      </c>
      <c r="AU247" s="189" t="s">
        <v>86</v>
      </c>
      <c r="AY247" s="188" t="s">
        <v>159</v>
      </c>
      <c r="BK247" s="190">
        <f>BK248</f>
        <v>0</v>
      </c>
    </row>
    <row r="248" spans="1:65" s="2" customFormat="1" ht="16.5" customHeight="1">
      <c r="A248" s="35"/>
      <c r="B248" s="36"/>
      <c r="C248" s="193" t="s">
        <v>791</v>
      </c>
      <c r="D248" s="193" t="s">
        <v>162</v>
      </c>
      <c r="E248" s="194" t="s">
        <v>2010</v>
      </c>
      <c r="F248" s="195" t="s">
        <v>2011</v>
      </c>
      <c r="G248" s="196" t="s">
        <v>1805</v>
      </c>
      <c r="H248" s="197">
        <v>6</v>
      </c>
      <c r="I248" s="198"/>
      <c r="J248" s="199">
        <f>ROUND(I248*H248,2)</f>
        <v>0</v>
      </c>
      <c r="K248" s="200"/>
      <c r="L248" s="40"/>
      <c r="M248" s="201" t="s">
        <v>1</v>
      </c>
      <c r="N248" s="202" t="s">
        <v>43</v>
      </c>
      <c r="O248" s="72"/>
      <c r="P248" s="203">
        <f>O248*H248</f>
        <v>0</v>
      </c>
      <c r="Q248" s="203">
        <v>0</v>
      </c>
      <c r="R248" s="203">
        <f>Q248*H248</f>
        <v>0</v>
      </c>
      <c r="S248" s="203">
        <v>0</v>
      </c>
      <c r="T248" s="204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05" t="s">
        <v>166</v>
      </c>
      <c r="AT248" s="205" t="s">
        <v>162</v>
      </c>
      <c r="AU248" s="205" t="s">
        <v>88</v>
      </c>
      <c r="AY248" s="18" t="s">
        <v>159</v>
      </c>
      <c r="BE248" s="206">
        <f>IF(N248="základní",J248,0)</f>
        <v>0</v>
      </c>
      <c r="BF248" s="206">
        <f>IF(N248="snížená",J248,0)</f>
        <v>0</v>
      </c>
      <c r="BG248" s="206">
        <f>IF(N248="zákl. přenesená",J248,0)</f>
        <v>0</v>
      </c>
      <c r="BH248" s="206">
        <f>IF(N248="sníž. přenesená",J248,0)</f>
        <v>0</v>
      </c>
      <c r="BI248" s="206">
        <f>IF(N248="nulová",J248,0)</f>
        <v>0</v>
      </c>
      <c r="BJ248" s="18" t="s">
        <v>86</v>
      </c>
      <c r="BK248" s="206">
        <f>ROUND(I248*H248,2)</f>
        <v>0</v>
      </c>
      <c r="BL248" s="18" t="s">
        <v>166</v>
      </c>
      <c r="BM248" s="205" t="s">
        <v>2322</v>
      </c>
    </row>
    <row r="249" spans="1:65" s="12" customFormat="1" ht="22.9" customHeight="1">
      <c r="B249" s="177"/>
      <c r="C249" s="178"/>
      <c r="D249" s="179" t="s">
        <v>77</v>
      </c>
      <c r="E249" s="191" t="s">
        <v>2018</v>
      </c>
      <c r="F249" s="191" t="s">
        <v>2014</v>
      </c>
      <c r="G249" s="178"/>
      <c r="H249" s="178"/>
      <c r="I249" s="181"/>
      <c r="J249" s="192">
        <f>BK249</f>
        <v>0</v>
      </c>
      <c r="K249" s="178"/>
      <c r="L249" s="183"/>
      <c r="M249" s="184"/>
      <c r="N249" s="185"/>
      <c r="O249" s="185"/>
      <c r="P249" s="186">
        <f>P250</f>
        <v>0</v>
      </c>
      <c r="Q249" s="185"/>
      <c r="R249" s="186">
        <f>R250</f>
        <v>0</v>
      </c>
      <c r="S249" s="185"/>
      <c r="T249" s="187">
        <f>T250</f>
        <v>0</v>
      </c>
      <c r="AR249" s="188" t="s">
        <v>86</v>
      </c>
      <c r="AT249" s="189" t="s">
        <v>77</v>
      </c>
      <c r="AU249" s="189" t="s">
        <v>86</v>
      </c>
      <c r="AY249" s="188" t="s">
        <v>159</v>
      </c>
      <c r="BK249" s="190">
        <f>BK250</f>
        <v>0</v>
      </c>
    </row>
    <row r="250" spans="1:65" s="2" customFormat="1" ht="16.5" customHeight="1">
      <c r="A250" s="35"/>
      <c r="B250" s="36"/>
      <c r="C250" s="193" t="s">
        <v>796</v>
      </c>
      <c r="D250" s="193" t="s">
        <v>162</v>
      </c>
      <c r="E250" s="194" t="s">
        <v>2015</v>
      </c>
      <c r="F250" s="195" t="s">
        <v>2016</v>
      </c>
      <c r="G250" s="196" t="s">
        <v>249</v>
      </c>
      <c r="H250" s="197">
        <v>75</v>
      </c>
      <c r="I250" s="198"/>
      <c r="J250" s="199">
        <f>ROUND(I250*H250,2)</f>
        <v>0</v>
      </c>
      <c r="K250" s="200"/>
      <c r="L250" s="40"/>
      <c r="M250" s="201" t="s">
        <v>1</v>
      </c>
      <c r="N250" s="202" t="s">
        <v>43</v>
      </c>
      <c r="O250" s="72"/>
      <c r="P250" s="203">
        <f>O250*H250</f>
        <v>0</v>
      </c>
      <c r="Q250" s="203">
        <v>0</v>
      </c>
      <c r="R250" s="203">
        <f>Q250*H250</f>
        <v>0</v>
      </c>
      <c r="S250" s="203">
        <v>0</v>
      </c>
      <c r="T250" s="204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05" t="s">
        <v>166</v>
      </c>
      <c r="AT250" s="205" t="s">
        <v>162</v>
      </c>
      <c r="AU250" s="205" t="s">
        <v>88</v>
      </c>
      <c r="AY250" s="18" t="s">
        <v>159</v>
      </c>
      <c r="BE250" s="206">
        <f>IF(N250="základní",J250,0)</f>
        <v>0</v>
      </c>
      <c r="BF250" s="206">
        <f>IF(N250="snížená",J250,0)</f>
        <v>0</v>
      </c>
      <c r="BG250" s="206">
        <f>IF(N250="zákl. přenesená",J250,0)</f>
        <v>0</v>
      </c>
      <c r="BH250" s="206">
        <f>IF(N250="sníž. přenesená",J250,0)</f>
        <v>0</v>
      </c>
      <c r="BI250" s="206">
        <f>IF(N250="nulová",J250,0)</f>
        <v>0</v>
      </c>
      <c r="BJ250" s="18" t="s">
        <v>86</v>
      </c>
      <c r="BK250" s="206">
        <f>ROUND(I250*H250,2)</f>
        <v>0</v>
      </c>
      <c r="BL250" s="18" t="s">
        <v>166</v>
      </c>
      <c r="BM250" s="205" t="s">
        <v>2323</v>
      </c>
    </row>
    <row r="251" spans="1:65" s="12" customFormat="1" ht="25.9" customHeight="1">
      <c r="B251" s="177"/>
      <c r="C251" s="178"/>
      <c r="D251" s="179" t="s">
        <v>77</v>
      </c>
      <c r="E251" s="180" t="s">
        <v>2023</v>
      </c>
      <c r="F251" s="180" t="s">
        <v>2324</v>
      </c>
      <c r="G251" s="178"/>
      <c r="H251" s="178"/>
      <c r="I251" s="181"/>
      <c r="J251" s="182">
        <f>BK251</f>
        <v>0</v>
      </c>
      <c r="K251" s="178"/>
      <c r="L251" s="183"/>
      <c r="M251" s="184"/>
      <c r="N251" s="185"/>
      <c r="O251" s="185"/>
      <c r="P251" s="186">
        <f>P252+P254</f>
        <v>0</v>
      </c>
      <c r="Q251" s="185"/>
      <c r="R251" s="186">
        <f>R252+R254</f>
        <v>0</v>
      </c>
      <c r="S251" s="185"/>
      <c r="T251" s="187">
        <f>T252+T254</f>
        <v>0</v>
      </c>
      <c r="AR251" s="188" t="s">
        <v>86</v>
      </c>
      <c r="AT251" s="189" t="s">
        <v>77</v>
      </c>
      <c r="AU251" s="189" t="s">
        <v>78</v>
      </c>
      <c r="AY251" s="188" t="s">
        <v>159</v>
      </c>
      <c r="BK251" s="190">
        <f>BK252+BK254</f>
        <v>0</v>
      </c>
    </row>
    <row r="252" spans="1:65" s="12" customFormat="1" ht="22.9" customHeight="1">
      <c r="B252" s="177"/>
      <c r="C252" s="178"/>
      <c r="D252" s="179" t="s">
        <v>77</v>
      </c>
      <c r="E252" s="191" t="s">
        <v>2028</v>
      </c>
      <c r="F252" s="191" t="s">
        <v>2325</v>
      </c>
      <c r="G252" s="178"/>
      <c r="H252" s="178"/>
      <c r="I252" s="181"/>
      <c r="J252" s="192">
        <f>BK252</f>
        <v>0</v>
      </c>
      <c r="K252" s="178"/>
      <c r="L252" s="183"/>
      <c r="M252" s="184"/>
      <c r="N252" s="185"/>
      <c r="O252" s="185"/>
      <c r="P252" s="186">
        <f>P253</f>
        <v>0</v>
      </c>
      <c r="Q252" s="185"/>
      <c r="R252" s="186">
        <f>R253</f>
        <v>0</v>
      </c>
      <c r="S252" s="185"/>
      <c r="T252" s="187">
        <f>T253</f>
        <v>0</v>
      </c>
      <c r="AR252" s="188" t="s">
        <v>86</v>
      </c>
      <c r="AT252" s="189" t="s">
        <v>77</v>
      </c>
      <c r="AU252" s="189" t="s">
        <v>86</v>
      </c>
      <c r="AY252" s="188" t="s">
        <v>159</v>
      </c>
      <c r="BK252" s="190">
        <f>BK253</f>
        <v>0</v>
      </c>
    </row>
    <row r="253" spans="1:65" s="2" customFormat="1" ht="24.2" customHeight="1">
      <c r="A253" s="35"/>
      <c r="B253" s="36"/>
      <c r="C253" s="193" t="s">
        <v>803</v>
      </c>
      <c r="D253" s="193" t="s">
        <v>162</v>
      </c>
      <c r="E253" s="194" t="s">
        <v>2326</v>
      </c>
      <c r="F253" s="195" t="s">
        <v>2327</v>
      </c>
      <c r="G253" s="196" t="s">
        <v>249</v>
      </c>
      <c r="H253" s="197">
        <v>130</v>
      </c>
      <c r="I253" s="198"/>
      <c r="J253" s="199">
        <f>ROUND(I253*H253,2)</f>
        <v>0</v>
      </c>
      <c r="K253" s="200"/>
      <c r="L253" s="40"/>
      <c r="M253" s="201" t="s">
        <v>1</v>
      </c>
      <c r="N253" s="202" t="s">
        <v>43</v>
      </c>
      <c r="O253" s="72"/>
      <c r="P253" s="203">
        <f>O253*H253</f>
        <v>0</v>
      </c>
      <c r="Q253" s="203">
        <v>0</v>
      </c>
      <c r="R253" s="203">
        <f>Q253*H253</f>
        <v>0</v>
      </c>
      <c r="S253" s="203">
        <v>0</v>
      </c>
      <c r="T253" s="204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05" t="s">
        <v>166</v>
      </c>
      <c r="AT253" s="205" t="s">
        <v>162</v>
      </c>
      <c r="AU253" s="205" t="s">
        <v>88</v>
      </c>
      <c r="AY253" s="18" t="s">
        <v>159</v>
      </c>
      <c r="BE253" s="206">
        <f>IF(N253="základní",J253,0)</f>
        <v>0</v>
      </c>
      <c r="BF253" s="206">
        <f>IF(N253="snížená",J253,0)</f>
        <v>0</v>
      </c>
      <c r="BG253" s="206">
        <f>IF(N253="zákl. přenesená",J253,0)</f>
        <v>0</v>
      </c>
      <c r="BH253" s="206">
        <f>IF(N253="sníž. přenesená",J253,0)</f>
        <v>0</v>
      </c>
      <c r="BI253" s="206">
        <f>IF(N253="nulová",J253,0)</f>
        <v>0</v>
      </c>
      <c r="BJ253" s="18" t="s">
        <v>86</v>
      </c>
      <c r="BK253" s="206">
        <f>ROUND(I253*H253,2)</f>
        <v>0</v>
      </c>
      <c r="BL253" s="18" t="s">
        <v>166</v>
      </c>
      <c r="BM253" s="205" t="s">
        <v>2328</v>
      </c>
    </row>
    <row r="254" spans="1:65" s="12" customFormat="1" ht="22.9" customHeight="1">
      <c r="B254" s="177"/>
      <c r="C254" s="178"/>
      <c r="D254" s="179" t="s">
        <v>77</v>
      </c>
      <c r="E254" s="191" t="s">
        <v>2034</v>
      </c>
      <c r="F254" s="191" t="s">
        <v>2329</v>
      </c>
      <c r="G254" s="178"/>
      <c r="H254" s="178"/>
      <c r="I254" s="181"/>
      <c r="J254" s="192">
        <f>BK254</f>
        <v>0</v>
      </c>
      <c r="K254" s="178"/>
      <c r="L254" s="183"/>
      <c r="M254" s="184"/>
      <c r="N254" s="185"/>
      <c r="O254" s="185"/>
      <c r="P254" s="186">
        <f>P255</f>
        <v>0</v>
      </c>
      <c r="Q254" s="185"/>
      <c r="R254" s="186">
        <f>R255</f>
        <v>0</v>
      </c>
      <c r="S254" s="185"/>
      <c r="T254" s="187">
        <f>T255</f>
        <v>0</v>
      </c>
      <c r="AR254" s="188" t="s">
        <v>86</v>
      </c>
      <c r="AT254" s="189" t="s">
        <v>77</v>
      </c>
      <c r="AU254" s="189" t="s">
        <v>86</v>
      </c>
      <c r="AY254" s="188" t="s">
        <v>159</v>
      </c>
      <c r="BK254" s="190">
        <f>BK255</f>
        <v>0</v>
      </c>
    </row>
    <row r="255" spans="1:65" s="2" customFormat="1" ht="16.5" customHeight="1">
      <c r="A255" s="35"/>
      <c r="B255" s="36"/>
      <c r="C255" s="193" t="s">
        <v>807</v>
      </c>
      <c r="D255" s="193" t="s">
        <v>162</v>
      </c>
      <c r="E255" s="194" t="s">
        <v>2330</v>
      </c>
      <c r="F255" s="195" t="s">
        <v>2331</v>
      </c>
      <c r="G255" s="196" t="s">
        <v>249</v>
      </c>
      <c r="H255" s="197">
        <v>130</v>
      </c>
      <c r="I255" s="198"/>
      <c r="J255" s="199">
        <f>ROUND(I255*H255,2)</f>
        <v>0</v>
      </c>
      <c r="K255" s="200"/>
      <c r="L255" s="40"/>
      <c r="M255" s="271" t="s">
        <v>1</v>
      </c>
      <c r="N255" s="272" t="s">
        <v>43</v>
      </c>
      <c r="O255" s="258"/>
      <c r="P255" s="273">
        <f>O255*H255</f>
        <v>0</v>
      </c>
      <c r="Q255" s="273">
        <v>0</v>
      </c>
      <c r="R255" s="273">
        <f>Q255*H255</f>
        <v>0</v>
      </c>
      <c r="S255" s="273">
        <v>0</v>
      </c>
      <c r="T255" s="274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05" t="s">
        <v>166</v>
      </c>
      <c r="AT255" s="205" t="s">
        <v>162</v>
      </c>
      <c r="AU255" s="205" t="s">
        <v>88</v>
      </c>
      <c r="AY255" s="18" t="s">
        <v>159</v>
      </c>
      <c r="BE255" s="206">
        <f>IF(N255="základní",J255,0)</f>
        <v>0</v>
      </c>
      <c r="BF255" s="206">
        <f>IF(N255="snížená",J255,0)</f>
        <v>0</v>
      </c>
      <c r="BG255" s="206">
        <f>IF(N255="zákl. přenesená",J255,0)</f>
        <v>0</v>
      </c>
      <c r="BH255" s="206">
        <f>IF(N255="sníž. přenesená",J255,0)</f>
        <v>0</v>
      </c>
      <c r="BI255" s="206">
        <f>IF(N255="nulová",J255,0)</f>
        <v>0</v>
      </c>
      <c r="BJ255" s="18" t="s">
        <v>86</v>
      </c>
      <c r="BK255" s="206">
        <f>ROUND(I255*H255,2)</f>
        <v>0</v>
      </c>
      <c r="BL255" s="18" t="s">
        <v>166</v>
      </c>
      <c r="BM255" s="205" t="s">
        <v>2332</v>
      </c>
    </row>
    <row r="256" spans="1:65" s="2" customFormat="1" ht="6.95" customHeight="1">
      <c r="A256" s="35"/>
      <c r="B256" s="55"/>
      <c r="C256" s="56"/>
      <c r="D256" s="56"/>
      <c r="E256" s="56"/>
      <c r="F256" s="56"/>
      <c r="G256" s="56"/>
      <c r="H256" s="56"/>
      <c r="I256" s="56"/>
      <c r="J256" s="56"/>
      <c r="K256" s="56"/>
      <c r="L256" s="40"/>
      <c r="M256" s="35"/>
      <c r="O256" s="35"/>
      <c r="P256" s="35"/>
      <c r="Q256" s="35"/>
      <c r="R256" s="35"/>
      <c r="S256" s="35"/>
      <c r="T256" s="35"/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</row>
  </sheetData>
  <sheetProtection algorithmName="SHA-512" hashValue="qmH9LDUB8tR/oFfwCaAx+UcI2B/gAD3DcPBWSRTcN7wiAxA2O6GorxckPnDz9bdukNDPuyUGI4xDvzOILvJMNw==" saltValue="YYX4b6KI1eU9PjHq7OVPZQv/TYfNFtfeHzeZEsLFZrN44UbJ9jS4PpHU3B02shCLc2t1gKzGgmkDwAfub/9Leg==" spinCount="100000" sheet="1" objects="1" scenarios="1" formatColumns="0" formatRows="0" autoFilter="0"/>
  <autoFilter ref="C149:K255"/>
  <mergeCells count="9">
    <mergeCell ref="E87:H87"/>
    <mergeCell ref="E140:H140"/>
    <mergeCell ref="E142:H142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8" fitToHeight="10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24</vt:i4>
      </vt:variant>
    </vt:vector>
  </HeadingPairs>
  <TitlesOfParts>
    <vt:vector size="36" baseType="lpstr">
      <vt:lpstr>Rekapitulace stavby</vt:lpstr>
      <vt:lpstr>SO.01 - Oprava střechy</vt:lpstr>
      <vt:lpstr>SO.02 - Oprava vnějšího p...</vt:lpstr>
      <vt:lpstr>3.1 - Stavební část</vt:lpstr>
      <vt:lpstr>3.2 - ZTI</vt:lpstr>
      <vt:lpstr>3.3 - Zařízení vnitřních ...</vt:lpstr>
      <vt:lpstr>3.4 - Elektroinstalace</vt:lpstr>
      <vt:lpstr>SO.04 - Oprava provozních...</vt:lpstr>
      <vt:lpstr>SO.05 - Oprava elektroins...</vt:lpstr>
      <vt:lpstr>SO.06 - Oprava zpevněných...</vt:lpstr>
      <vt:lpstr>SO.07 - Demolice kůlen</vt:lpstr>
      <vt:lpstr>SO.08 - VRN</vt:lpstr>
      <vt:lpstr>'3.1 - Stavební část'!Názvy_tisku</vt:lpstr>
      <vt:lpstr>'3.2 - ZTI'!Názvy_tisku</vt:lpstr>
      <vt:lpstr>'3.3 - Zařízení vnitřních ...'!Názvy_tisku</vt:lpstr>
      <vt:lpstr>'3.4 - Elektroinstalace'!Názvy_tisku</vt:lpstr>
      <vt:lpstr>'Rekapitulace stavby'!Názvy_tisku</vt:lpstr>
      <vt:lpstr>'SO.01 - Oprava střechy'!Názvy_tisku</vt:lpstr>
      <vt:lpstr>'SO.02 - Oprava vnějšího p...'!Názvy_tisku</vt:lpstr>
      <vt:lpstr>'SO.04 - Oprava provozních...'!Názvy_tisku</vt:lpstr>
      <vt:lpstr>'SO.05 - Oprava elektroins...'!Názvy_tisku</vt:lpstr>
      <vt:lpstr>'SO.06 - Oprava zpevněných...'!Názvy_tisku</vt:lpstr>
      <vt:lpstr>'SO.07 - Demolice kůlen'!Názvy_tisku</vt:lpstr>
      <vt:lpstr>'SO.08 - VRN'!Názvy_tisku</vt:lpstr>
      <vt:lpstr>'3.1 - Stavební část'!Oblast_tisku</vt:lpstr>
      <vt:lpstr>'3.2 - ZTI'!Oblast_tisku</vt:lpstr>
      <vt:lpstr>'3.3 - Zařízení vnitřních ...'!Oblast_tisku</vt:lpstr>
      <vt:lpstr>'3.4 - Elektroinstalace'!Oblast_tisku</vt:lpstr>
      <vt:lpstr>'Rekapitulace stavby'!Oblast_tisku</vt:lpstr>
      <vt:lpstr>'SO.01 - Oprava střechy'!Oblast_tisku</vt:lpstr>
      <vt:lpstr>'SO.02 - Oprava vnějšího p...'!Oblast_tisku</vt:lpstr>
      <vt:lpstr>'SO.04 - Oprava provozních...'!Oblast_tisku</vt:lpstr>
      <vt:lpstr>'SO.05 - Oprava elektroins...'!Oblast_tisku</vt:lpstr>
      <vt:lpstr>'SO.06 - Oprava zpevněných...'!Oblast_tisku</vt:lpstr>
      <vt:lpstr>'SO.07 - Demolice kůlen'!Oblast_tisku</vt:lpstr>
      <vt:lpstr>'SO.08 - VRN'!Oblast_tisku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Ulrich Ladislav, DiS.</cp:lastModifiedBy>
  <cp:lastPrinted>2023-02-14T10:45:25Z</cp:lastPrinted>
  <dcterms:created xsi:type="dcterms:W3CDTF">2023-02-14T10:43:13Z</dcterms:created>
  <dcterms:modified xsi:type="dcterms:W3CDTF">2023-02-14T10:46:07Z</dcterms:modified>
</cp:coreProperties>
</file>